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99AE" lockStructure="1"/>
  <bookViews>
    <workbookView xWindow="0" yWindow="48" windowWidth="15456" windowHeight="10236"/>
  </bookViews>
  <sheets>
    <sheet name="Calculators" sheetId="2" r:id="rId1"/>
  </sheets>
  <calcPr calcId="145621"/>
</workbook>
</file>

<file path=xl/calcChain.xml><?xml version="1.0" encoding="utf-8"?>
<calcChain xmlns="http://schemas.openxmlformats.org/spreadsheetml/2006/main">
  <c r="R14" i="2" l="1"/>
  <c r="P10" i="2" s="1"/>
  <c r="R13" i="2"/>
  <c r="R10" i="2"/>
  <c r="R11" i="2"/>
  <c r="R12" i="2"/>
  <c r="Q10" i="2"/>
  <c r="R17" i="2"/>
  <c r="K10" i="2"/>
  <c r="K11" i="2"/>
  <c r="K12" i="2"/>
  <c r="I12" i="2" s="1"/>
  <c r="K13" i="2"/>
  <c r="K14" i="2"/>
  <c r="I14" i="2" s="1"/>
  <c r="G53" i="2"/>
  <c r="E53" i="2" s="1"/>
  <c r="G52" i="2"/>
  <c r="G51" i="2"/>
  <c r="E51" i="2" s="1"/>
  <c r="G50" i="2"/>
  <c r="G49" i="2"/>
  <c r="E49" i="2" s="1"/>
  <c r="E52" i="2"/>
  <c r="E50" i="2"/>
  <c r="K19" i="2"/>
  <c r="J19" i="2" s="1"/>
  <c r="K20" i="2"/>
  <c r="I11" i="2"/>
  <c r="I13" i="2"/>
  <c r="L41" i="2"/>
  <c r="C41" i="2" s="1"/>
  <c r="L42" i="2"/>
  <c r="K42" i="2" s="1"/>
  <c r="L43" i="2"/>
  <c r="L44" i="2"/>
  <c r="C44" i="2" s="1"/>
  <c r="L40" i="2"/>
  <c r="K40" i="2" s="1"/>
  <c r="L35" i="2"/>
  <c r="L36" i="2"/>
  <c r="K36" i="2" s="1"/>
  <c r="L37" i="2"/>
  <c r="K37" i="2" s="1"/>
  <c r="L38" i="2"/>
  <c r="K38" i="2" s="1"/>
  <c r="K26" i="2"/>
  <c r="J26" i="2" s="1"/>
  <c r="K27" i="2"/>
  <c r="K28" i="2"/>
  <c r="K29" i="2"/>
  <c r="C29" i="2" s="1"/>
  <c r="K21" i="2"/>
  <c r="K22" i="2"/>
  <c r="K23" i="2"/>
  <c r="K25" i="2"/>
  <c r="K41" i="2"/>
  <c r="K43" i="2"/>
  <c r="K44" i="2"/>
  <c r="J27" i="2"/>
  <c r="J28" i="2"/>
  <c r="J29" i="2"/>
  <c r="J25" i="2"/>
  <c r="L34" i="2"/>
  <c r="K34" i="2" s="1"/>
  <c r="J20" i="2"/>
  <c r="J21" i="2"/>
  <c r="J22" i="2"/>
  <c r="J23" i="2"/>
  <c r="C43" i="2"/>
  <c r="K35" i="2"/>
  <c r="C42" i="2" l="1"/>
</calcChain>
</file>

<file path=xl/sharedStrings.xml><?xml version="1.0" encoding="utf-8"?>
<sst xmlns="http://schemas.openxmlformats.org/spreadsheetml/2006/main" count="41" uniqueCount="30">
  <si>
    <t>Enter data into grey areas.  Output is bright yellow.</t>
  </si>
  <si>
    <t>Wheat Price ($/bu)</t>
  </si>
  <si>
    <t>Phosphorus Recommendation Calculator (Row or Dual Applied)</t>
  </si>
  <si>
    <t>Nitrogen Recommendation Calculator</t>
  </si>
  <si>
    <t>lbs. N/acre</t>
  </si>
  <si>
    <t>Expected Yield (bu/acre)</t>
  </si>
  <si>
    <t>Field ID</t>
  </si>
  <si>
    <t>Soil P (ppm)</t>
  </si>
  <si>
    <t>Phosphorus Recommendation Calculator (Broadcast)</t>
  </si>
  <si>
    <t>Soil pH</t>
  </si>
  <si>
    <t>Phosphorus Price ($/lb)</t>
  </si>
  <si>
    <t>Nitrogen Price ($/lb)</t>
  </si>
  <si>
    <t>Winter Wheat Nutrient Recommendation Calculators</t>
  </si>
  <si>
    <t>Potassium Recommendation Calculator</t>
  </si>
  <si>
    <t>Soil K (ppm)</t>
  </si>
  <si>
    <r>
      <t>lbs. P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  <r>
      <rPr>
        <b/>
        <vertAlign val="subscript"/>
        <sz val="12"/>
        <rFont val="Arial"/>
        <family val="2"/>
      </rPr>
      <t>5</t>
    </r>
    <r>
      <rPr>
        <b/>
        <sz val="12"/>
        <rFont val="Arial"/>
        <family val="2"/>
      </rPr>
      <t>/acre</t>
    </r>
  </si>
  <si>
    <r>
      <t>lbs K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O/acre</t>
    </r>
  </si>
  <si>
    <t>This spreadsheet contains calculators for the Nitrogen, Phosphorus and Potassium recommendations for winter wheat in Nebraska.</t>
  </si>
  <si>
    <t>Sample Depth</t>
  </si>
  <si>
    <t>Soil Residual Nitrate-Nitrogen From Each Depth (ppm)</t>
  </si>
  <si>
    <t>Enter this value into the Nitrogen Recommendation Calculator</t>
  </si>
  <si>
    <t>Average Soil Profile Residual Nitrate-Nitrogen (ppm)</t>
  </si>
  <si>
    <t>Sample Depth (inches)</t>
  </si>
  <si>
    <r>
      <t>1</t>
    </r>
    <r>
      <rPr>
        <b/>
        <sz val="12"/>
        <rFont val="Arial"/>
        <family val="2"/>
      </rPr>
      <t>Average Soil Profile Residual Nitrate-Nitrogen (ppm)</t>
    </r>
  </si>
  <si>
    <t>1  To calculate a correct average, If you input a sample depth in column two of this calculator you also need to input a corresponding nitrate concentration.</t>
  </si>
  <si>
    <t>Average Profile Residual Soil Nitrate Calculator</t>
  </si>
  <si>
    <t>Bray P  - For use in non-alkaline soils, pH &lt; 7</t>
  </si>
  <si>
    <t>Olsen P - For use in alkaline soils, pH &gt; 7</t>
  </si>
  <si>
    <t xml:space="preserve">Use these calculators in conjunction with </t>
  </si>
  <si>
    <t xml:space="preserve">EC143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</si>
</sst>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hadow/>
      <sz val="12"/>
      <color indexed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color indexed="9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vertAlign val="subscript"/>
      <sz val="12"/>
      <name val="Arial"/>
      <family val="2"/>
    </font>
    <font>
      <b/>
      <sz val="12"/>
      <color indexed="9"/>
      <name val="Arial"/>
      <family val="2"/>
    </font>
    <font>
      <b/>
      <vertAlign val="superscript"/>
      <sz val="12"/>
      <name val="Arial"/>
      <family val="2"/>
    </font>
    <font>
      <u/>
      <sz val="10"/>
      <color indexed="12"/>
      <name val="Arial"/>
      <family val="2"/>
    </font>
    <font>
      <b/>
      <u/>
      <sz val="14"/>
      <color indexed="12"/>
      <name val="Arial"/>
      <family val="2"/>
    </font>
    <font>
      <u/>
      <sz val="14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2" borderId="0" xfId="0" applyFill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7" fillId="0" borderId="4" xfId="0" applyFont="1" applyBorder="1"/>
    <xf numFmtId="0" fontId="8" fillId="0" borderId="0" xfId="0" applyFont="1" applyBorder="1"/>
    <xf numFmtId="0" fontId="8" fillId="0" borderId="5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7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9" fillId="2" borderId="0" xfId="0" applyFont="1" applyFill="1" applyAlignment="1"/>
    <xf numFmtId="0" fontId="12" fillId="0" borderId="0" xfId="0" applyFont="1"/>
    <xf numFmtId="0" fontId="4" fillId="3" borderId="9" xfId="0" applyFont="1" applyFill="1" applyBorder="1" applyAlignment="1" applyProtection="1">
      <alignment horizontal="center"/>
      <protection locked="0"/>
    </xf>
    <xf numFmtId="0" fontId="7" fillId="0" borderId="4" xfId="0" applyFont="1" applyBorder="1" applyProtection="1"/>
    <xf numFmtId="0" fontId="4" fillId="0" borderId="0" xfId="0" applyFont="1" applyBorder="1" applyProtection="1"/>
    <xf numFmtId="0" fontId="4" fillId="0" borderId="5" xfId="0" applyFont="1" applyBorder="1" applyAlignment="1" applyProtection="1">
      <alignment horizontal="center"/>
    </xf>
    <xf numFmtId="0" fontId="11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0" xfId="0" applyFont="1" applyFill="1" applyBorder="1" applyProtection="1"/>
    <xf numFmtId="0" fontId="4" fillId="3" borderId="9" xfId="0" applyFont="1" applyFill="1" applyBorder="1" applyProtection="1">
      <protection locked="0"/>
    </xf>
    <xf numFmtId="1" fontId="4" fillId="4" borderId="9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" fontId="10" fillId="0" borderId="0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3" fillId="0" borderId="0" xfId="0" applyFont="1" applyProtection="1">
      <protection hidden="1"/>
    </xf>
    <xf numFmtId="0" fontId="4" fillId="0" borderId="5" xfId="0" applyFont="1" applyFill="1" applyBorder="1" applyProtection="1">
      <protection hidden="1"/>
    </xf>
    <xf numFmtId="0" fontId="4" fillId="0" borderId="6" xfId="0" applyFont="1" applyBorder="1" applyAlignment="1">
      <alignment horizontal="center"/>
    </xf>
    <xf numFmtId="0" fontId="4" fillId="3" borderId="10" xfId="0" applyFont="1" applyFill="1" applyBorder="1" applyAlignment="1" applyProtection="1">
      <alignment horizontal="center"/>
      <protection locked="0"/>
    </xf>
    <xf numFmtId="1" fontId="6" fillId="5" borderId="0" xfId="0" applyNumberFormat="1" applyFont="1" applyFill="1" applyBorder="1" applyAlignment="1" applyProtection="1">
      <alignment horizontal="center"/>
      <protection hidden="1"/>
    </xf>
    <xf numFmtId="1" fontId="6" fillId="0" borderId="0" xfId="0" applyNumberFormat="1" applyFont="1" applyFill="1" applyBorder="1" applyAlignment="1" applyProtection="1">
      <protection hidden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3" borderId="9" xfId="0" applyFont="1" applyFill="1" applyBorder="1" applyAlignment="1">
      <alignment horizontal="center"/>
    </xf>
    <xf numFmtId="164" fontId="4" fillId="4" borderId="9" xfId="0" applyNumberFormat="1" applyFont="1" applyFill="1" applyBorder="1" applyAlignment="1" applyProtection="1">
      <alignment horizontal="center"/>
    </xf>
    <xf numFmtId="0" fontId="4" fillId="3" borderId="9" xfId="0" applyNumberFormat="1" applyFont="1" applyFill="1" applyBorder="1" applyAlignment="1" applyProtection="1">
      <alignment horizontal="center"/>
      <protection locked="0"/>
    </xf>
    <xf numFmtId="0" fontId="15" fillId="0" borderId="12" xfId="0" applyFont="1" applyBorder="1" applyAlignment="1">
      <alignment horizontal="center" wrapText="1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4" borderId="10" xfId="0" applyFont="1" applyFill="1" applyBorder="1" applyAlignment="1" applyProtection="1">
      <alignment horizont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10" xfId="0" applyFon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wrapText="1"/>
    </xf>
    <xf numFmtId="1" fontId="4" fillId="4" borderId="9" xfId="0" applyNumberFormat="1" applyFont="1" applyFill="1" applyBorder="1" applyAlignment="1" applyProtection="1">
      <alignment horizontal="center"/>
      <protection hidden="1"/>
    </xf>
    <xf numFmtId="0" fontId="18" fillId="0" borderId="0" xfId="1" applyFont="1" applyAlignment="1" applyProtection="1">
      <alignment horizontal="center" wrapText="1"/>
    </xf>
    <xf numFmtId="0" fontId="17" fillId="0" borderId="0" xfId="1" applyFont="1" applyAlignment="1" applyProtection="1">
      <alignment horizontal="left" wrapText="1"/>
    </xf>
    <xf numFmtId="1" fontId="6" fillId="5" borderId="0" xfId="0" applyNumberFormat="1" applyFont="1" applyFill="1" applyBorder="1" applyAlignment="1" applyProtection="1">
      <alignment horizontal="center"/>
      <protection hidden="1"/>
    </xf>
    <xf numFmtId="2" fontId="6" fillId="0" borderId="0" xfId="0" applyNumberFormat="1" applyFont="1" applyFill="1" applyBorder="1" applyAlignment="1" applyProtection="1">
      <alignment horizontal="center"/>
      <protection hidden="1"/>
    </xf>
    <xf numFmtId="1" fontId="4" fillId="3" borderId="13" xfId="0" applyNumberFormat="1" applyFont="1" applyFill="1" applyBorder="1" applyAlignment="1" applyProtection="1">
      <alignment horizontal="center" vertical="center" wrapText="1"/>
      <protection hidden="1"/>
    </xf>
    <xf numFmtId="1" fontId="14" fillId="3" borderId="14" xfId="0" applyNumberFormat="1" applyFont="1" applyFill="1" applyBorder="1" applyAlignment="1" applyProtection="1">
      <alignment horizontal="center" vertical="center" wrapText="1"/>
      <protection hidden="1"/>
    </xf>
    <xf numFmtId="1" fontId="14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" fontId="6" fillId="0" borderId="0" xfId="0" applyNumberFormat="1" applyFont="1" applyFill="1" applyBorder="1" applyAlignment="1" applyProtection="1">
      <alignment horizontal="center"/>
      <protection hidden="1"/>
    </xf>
  </cellXfs>
  <cellStyles count="2">
    <cellStyle name="Hyperlink" xfId="1" builtinId="8"/>
    <cellStyle name="Normal" xfId="0" builtinId="0"/>
  </cellStyles>
  <dxfs count="3">
    <dxf>
      <font>
        <condense val="0"/>
        <extend val="0"/>
        <color indexed="34"/>
      </font>
    </dxf>
    <dxf>
      <font>
        <condense val="0"/>
        <extend val="0"/>
        <color indexed="13"/>
      </font>
    </dxf>
    <dxf>
      <font>
        <condense val="0"/>
        <extend val="0"/>
        <color indexed="34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95250</xdr:rowOff>
    </xdr:from>
    <xdr:to>
      <xdr:col>1</xdr:col>
      <xdr:colOff>1514475</xdr:colOff>
      <xdr:row>2</xdr:row>
      <xdr:rowOff>123825</xdr:rowOff>
    </xdr:to>
    <xdr:pic>
      <xdr:nvPicPr>
        <xdr:cNvPr id="1041" name="Picture 1" descr="unl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95250"/>
          <a:ext cx="13620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anrpubs.unl.edu/sendIt/ec1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3"/>
  <sheetViews>
    <sheetView showGridLines="0" tabSelected="1" zoomScaleNormal="100" workbookViewId="0">
      <selection activeCell="I10" sqref="I10:J10"/>
    </sheetView>
  </sheetViews>
  <sheetFormatPr defaultRowHeight="13.2" x14ac:dyDescent="0.25"/>
  <cols>
    <col min="1" max="1" width="4.44140625" customWidth="1"/>
    <col min="2" max="2" width="29.33203125" customWidth="1"/>
    <col min="3" max="3" width="10.44140625" customWidth="1"/>
    <col min="4" max="4" width="15.44140625" customWidth="1"/>
    <col min="5" max="5" width="11.5546875" customWidth="1"/>
    <col min="6" max="6" width="7.33203125" customWidth="1"/>
    <col min="7" max="7" width="10.6640625" customWidth="1"/>
    <col min="8" max="8" width="5.6640625" customWidth="1"/>
    <col min="9" max="9" width="9.6640625" customWidth="1"/>
    <col min="10" max="10" width="17.109375" customWidth="1"/>
    <col min="11" max="11" width="16.33203125" customWidth="1"/>
    <col min="12" max="12" width="8.88671875" hidden="1" customWidth="1"/>
    <col min="13" max="13" width="10.109375" customWidth="1"/>
    <col min="14" max="14" width="12.109375" customWidth="1"/>
    <col min="15" max="15" width="30.44140625" customWidth="1"/>
    <col min="16" max="16" width="30.5546875" customWidth="1"/>
    <col min="17" max="17" width="10.109375" bestFit="1" customWidth="1"/>
  </cols>
  <sheetData>
    <row r="1" spans="2:2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21" ht="29.4" customHeight="1" x14ac:dyDescent="0.4">
      <c r="B2" s="1"/>
      <c r="C2" s="16" t="s">
        <v>12</v>
      </c>
      <c r="D2" s="16"/>
      <c r="E2" s="16"/>
      <c r="F2" s="16"/>
      <c r="G2" s="16"/>
      <c r="H2" s="16"/>
      <c r="I2" s="16"/>
      <c r="J2" s="16"/>
      <c r="K2" s="1"/>
    </row>
    <row r="3" spans="2:21" ht="18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21" ht="40.950000000000003" customHeight="1" x14ac:dyDescent="0.3">
      <c r="B4" s="61" t="s">
        <v>17</v>
      </c>
      <c r="C4" s="61"/>
      <c r="D4" s="61"/>
      <c r="E4" s="61"/>
      <c r="F4" s="61"/>
      <c r="G4" s="61"/>
      <c r="H4" s="61"/>
      <c r="I4" s="61"/>
      <c r="J4" s="61"/>
      <c r="K4" s="2"/>
    </row>
    <row r="5" spans="2:21" ht="50.4" customHeight="1" x14ac:dyDescent="0.3">
      <c r="B5" s="61" t="s">
        <v>28</v>
      </c>
      <c r="C5" s="61"/>
      <c r="D5" s="61"/>
      <c r="E5" s="61"/>
      <c r="F5" s="63" t="s">
        <v>29</v>
      </c>
      <c r="G5" s="63"/>
      <c r="I5" s="64"/>
      <c r="J5" s="64"/>
      <c r="K5" s="2"/>
    </row>
    <row r="6" spans="2:21" ht="24" customHeight="1" x14ac:dyDescent="0.3">
      <c r="B6" s="61" t="s">
        <v>0</v>
      </c>
      <c r="C6" s="61"/>
      <c r="D6" s="61"/>
      <c r="E6" s="61"/>
      <c r="F6" s="61"/>
      <c r="G6" s="61"/>
      <c r="H6" s="61"/>
      <c r="I6" s="61"/>
      <c r="J6" s="61"/>
      <c r="K6" s="2"/>
    </row>
    <row r="7" spans="2:21" ht="13.2" customHeight="1" x14ac:dyDescent="0.3">
      <c r="B7" s="17"/>
      <c r="C7" s="17"/>
      <c r="D7" s="17"/>
      <c r="E7" s="17"/>
      <c r="F7" s="17"/>
      <c r="G7" s="17"/>
      <c r="H7" s="17"/>
      <c r="I7" s="17"/>
      <c r="J7" s="17"/>
    </row>
    <row r="8" spans="2:21" ht="29.4" customHeight="1" x14ac:dyDescent="0.25">
      <c r="B8" s="54" t="s">
        <v>3</v>
      </c>
      <c r="C8" s="55"/>
      <c r="D8" s="55"/>
      <c r="E8" s="55"/>
      <c r="F8" s="55"/>
      <c r="G8" s="55"/>
      <c r="H8" s="55"/>
      <c r="I8" s="55"/>
      <c r="J8" s="56"/>
      <c r="K8" s="22"/>
      <c r="M8" s="47" t="s">
        <v>25</v>
      </c>
      <c r="N8" s="48"/>
      <c r="O8" s="48"/>
      <c r="P8" s="49"/>
    </row>
    <row r="9" spans="2:21" ht="52.95" customHeight="1" x14ac:dyDescent="0.3">
      <c r="B9" s="9" t="s">
        <v>6</v>
      </c>
      <c r="C9" s="58" t="s">
        <v>21</v>
      </c>
      <c r="D9" s="58"/>
      <c r="E9" s="58" t="s">
        <v>11</v>
      </c>
      <c r="F9" s="58"/>
      <c r="G9" s="58" t="s">
        <v>1</v>
      </c>
      <c r="H9" s="58"/>
      <c r="I9" s="58" t="s">
        <v>4</v>
      </c>
      <c r="J9" s="58"/>
      <c r="K9" s="23"/>
      <c r="M9" s="40" t="s">
        <v>18</v>
      </c>
      <c r="N9" s="39" t="s">
        <v>22</v>
      </c>
      <c r="O9" s="39" t="s">
        <v>19</v>
      </c>
      <c r="P9" s="44" t="s">
        <v>23</v>
      </c>
      <c r="R9" s="38"/>
    </row>
    <row r="10" spans="2:21" ht="15.6" x14ac:dyDescent="0.3">
      <c r="B10" s="25"/>
      <c r="C10" s="53"/>
      <c r="D10" s="53"/>
      <c r="E10" s="45"/>
      <c r="F10" s="45"/>
      <c r="G10" s="45"/>
      <c r="H10" s="45"/>
      <c r="I10" s="62"/>
      <c r="J10" s="62"/>
      <c r="K10" s="36" t="str">
        <f>IF(C10="","",IF(E10="","",IF(G10="","",(E10/G10)+0.014558*C10-0.235)/-0.00138))</f>
        <v/>
      </c>
      <c r="L10" s="36"/>
      <c r="M10" s="41">
        <v>1</v>
      </c>
      <c r="N10" s="18">
        <v>8</v>
      </c>
      <c r="O10" s="43">
        <v>5</v>
      </c>
      <c r="P10" s="42">
        <f>R14</f>
        <v>3.5</v>
      </c>
      <c r="Q10" s="37">
        <f>IF(N10="","",IF(O10="","",(O10)))</f>
        <v>5</v>
      </c>
      <c r="R10" s="66">
        <f>N10*O10/N10</f>
        <v>5</v>
      </c>
      <c r="S10" s="66"/>
      <c r="T10" s="72"/>
      <c r="U10" s="72"/>
    </row>
    <row r="11" spans="2:21" ht="15.6" x14ac:dyDescent="0.3">
      <c r="B11" s="25"/>
      <c r="C11" s="53"/>
      <c r="D11" s="53"/>
      <c r="E11" s="45"/>
      <c r="F11" s="45"/>
      <c r="G11" s="45"/>
      <c r="H11" s="45"/>
      <c r="I11" s="62" t="str">
        <f>IF(K11&lt;=0,0,K11)</f>
        <v/>
      </c>
      <c r="J11" s="62"/>
      <c r="K11" s="65" t="str">
        <f>IF(E11="","",IF(C11="","",IF(G11="","",(E11/G11)+0.014558*C11-0.235)/-0.00138))</f>
        <v/>
      </c>
      <c r="L11" s="65"/>
      <c r="M11" s="41">
        <v>2</v>
      </c>
      <c r="N11" s="18">
        <v>24</v>
      </c>
      <c r="O11" s="43">
        <v>4</v>
      </c>
      <c r="P11" s="67" t="s">
        <v>20</v>
      </c>
      <c r="Q11" s="37"/>
      <c r="R11" s="66">
        <f>((N11*O11)+(N10*O10))/(N10+N11)</f>
        <v>4.25</v>
      </c>
      <c r="S11" s="66"/>
      <c r="T11" s="72"/>
      <c r="U11" s="72"/>
    </row>
    <row r="12" spans="2:21" ht="15.6" x14ac:dyDescent="0.3">
      <c r="B12" s="25"/>
      <c r="C12" s="53"/>
      <c r="D12" s="53"/>
      <c r="E12" s="45"/>
      <c r="F12" s="45"/>
      <c r="G12" s="45"/>
      <c r="H12" s="45"/>
      <c r="I12" s="62" t="str">
        <f>IF(K12&lt;=0,0,K12)</f>
        <v/>
      </c>
      <c r="J12" s="62"/>
      <c r="K12" s="65" t="str">
        <f>IF(E12="","",IF(C12="","",IF(G12="","",(E12/G12)+0.014558*C12-0.235)/-0.00138))</f>
        <v/>
      </c>
      <c r="L12" s="65"/>
      <c r="M12" s="41">
        <v>3</v>
      </c>
      <c r="N12" s="18">
        <v>48</v>
      </c>
      <c r="O12" s="43">
        <v>3</v>
      </c>
      <c r="P12" s="68"/>
      <c r="Q12" s="37"/>
      <c r="R12" s="66">
        <f>((N10*O10)+(N11*O11)+(N12*O12))/(N10+N11+N12)</f>
        <v>3.5</v>
      </c>
      <c r="S12" s="66"/>
      <c r="T12" s="72"/>
      <c r="U12" s="72"/>
    </row>
    <row r="13" spans="2:21" ht="15.6" x14ac:dyDescent="0.3">
      <c r="B13" s="25"/>
      <c r="C13" s="53"/>
      <c r="D13" s="53"/>
      <c r="E13" s="45"/>
      <c r="F13" s="45"/>
      <c r="G13" s="45"/>
      <c r="H13" s="45"/>
      <c r="I13" s="62" t="str">
        <f>IF(K13&lt;=0,0,K13)</f>
        <v/>
      </c>
      <c r="J13" s="62"/>
      <c r="K13" s="65" t="str">
        <f>IF(E13="","",IF(C13="","",IF(G13="","",(E13/G13)+0.014558*C13-0.235)/-0.00138))</f>
        <v/>
      </c>
      <c r="L13" s="65"/>
      <c r="M13" s="41">
        <v>4</v>
      </c>
      <c r="N13" s="18"/>
      <c r="O13" s="43"/>
      <c r="P13" s="68"/>
      <c r="Q13" s="28"/>
      <c r="R13" s="66">
        <f>((N10*O10)+(N11*O11)+(N12*O12)+(N13*O13))/(N10+N11+N12+N13)</f>
        <v>3.5</v>
      </c>
      <c r="S13" s="66"/>
      <c r="T13" s="72"/>
      <c r="U13" s="72"/>
    </row>
    <row r="14" spans="2:21" ht="15.6" x14ac:dyDescent="0.3">
      <c r="B14" s="25"/>
      <c r="C14" s="53"/>
      <c r="D14" s="53"/>
      <c r="E14" s="45"/>
      <c r="F14" s="45"/>
      <c r="G14" s="45"/>
      <c r="H14" s="45"/>
      <c r="I14" s="62" t="str">
        <f>IF(K14&lt;=0,0,K14)</f>
        <v/>
      </c>
      <c r="J14" s="62"/>
      <c r="K14" s="65" t="str">
        <f>IF(E14="","",IF(C14="","",IF(G14="","",(E14/G14)+0.014558*C14-0.235)/-0.00138))</f>
        <v/>
      </c>
      <c r="L14" s="65"/>
      <c r="M14" s="41">
        <v>5</v>
      </c>
      <c r="N14" s="18"/>
      <c r="O14" s="43"/>
      <c r="P14" s="69"/>
      <c r="Q14" s="28"/>
      <c r="R14" s="66">
        <f>((N10*O10)+(N11*O11)+(N12*O12)+(N13*O13)+(N14*O14))/(N10+N11+N12+N13+N14)</f>
        <v>3.5</v>
      </c>
      <c r="S14" s="66"/>
      <c r="T14" s="72"/>
      <c r="U14" s="72"/>
    </row>
    <row r="15" spans="2:21" ht="15.6" customHeight="1" x14ac:dyDescent="0.25">
      <c r="M15" s="70" t="s">
        <v>24</v>
      </c>
      <c r="N15" s="70"/>
      <c r="O15" s="70"/>
      <c r="P15" s="70"/>
    </row>
    <row r="16" spans="2:21" ht="36" customHeight="1" x14ac:dyDescent="0.25">
      <c r="B16" s="54" t="s">
        <v>2</v>
      </c>
      <c r="C16" s="55"/>
      <c r="D16" s="55"/>
      <c r="E16" s="55"/>
      <c r="F16" s="55"/>
      <c r="G16" s="55"/>
      <c r="H16" s="55"/>
      <c r="I16" s="55"/>
      <c r="J16" s="56"/>
      <c r="K16" s="29"/>
      <c r="L16" s="29"/>
      <c r="M16" s="71"/>
      <c r="N16" s="71"/>
      <c r="O16" s="71"/>
      <c r="P16" s="71"/>
      <c r="Q16" s="29"/>
      <c r="R16" s="29"/>
      <c r="S16" s="29"/>
      <c r="T16" s="29"/>
    </row>
    <row r="17" spans="2:20" ht="54.6" customHeight="1" x14ac:dyDescent="0.4">
      <c r="B17" s="3" t="s">
        <v>6</v>
      </c>
      <c r="C17" s="57" t="s">
        <v>5</v>
      </c>
      <c r="D17" s="57"/>
      <c r="E17" s="57" t="s">
        <v>10</v>
      </c>
      <c r="F17" s="57"/>
      <c r="G17" s="57" t="s">
        <v>1</v>
      </c>
      <c r="H17" s="57"/>
      <c r="I17" s="4" t="s">
        <v>7</v>
      </c>
      <c r="J17" s="5" t="s">
        <v>15</v>
      </c>
      <c r="K17" s="29"/>
      <c r="L17" s="29"/>
      <c r="M17" s="29"/>
      <c r="N17" s="29"/>
      <c r="O17" s="29"/>
      <c r="P17" s="29"/>
      <c r="Q17" s="29"/>
      <c r="R17" s="37" t="str">
        <f>IF(O17="","",IF(P17="","",IF(O18="","",IF(P18="","",IF(O19="","",IF(P19="","",IF(O20="","",IF(P20="","",(P17*O17/O17)+(P18*O18/O17+O18)))))))))</f>
        <v/>
      </c>
      <c r="S17" s="29"/>
      <c r="T17" s="29"/>
    </row>
    <row r="18" spans="2:20" ht="15.6" x14ac:dyDescent="0.3">
      <c r="B18" s="6" t="s">
        <v>26</v>
      </c>
      <c r="C18" s="7"/>
      <c r="D18" s="7"/>
      <c r="E18" s="7"/>
      <c r="F18" s="7"/>
      <c r="G18" s="7"/>
      <c r="H18" s="7"/>
      <c r="I18" s="7"/>
      <c r="J18" s="8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2:20" ht="15.6" x14ac:dyDescent="0.3">
      <c r="B19" s="25"/>
      <c r="C19" s="53"/>
      <c r="D19" s="53"/>
      <c r="E19" s="45"/>
      <c r="F19" s="45"/>
      <c r="G19" s="45"/>
      <c r="H19" s="45"/>
      <c r="I19" s="18"/>
      <c r="J19" s="26" t="str">
        <f>IF(K19&lt;=0,0,K19)</f>
        <v/>
      </c>
      <c r="K19" s="65" t="str">
        <f>IF(E19="","",IF(I19="","",IF(G19="","",IF(C19="","",(-9.98-2.38*LN(I19)+4.39*LN(C19))/(E19/G19)))))</f>
        <v/>
      </c>
      <c r="L19" s="65"/>
      <c r="M19" s="29"/>
      <c r="N19" s="29"/>
      <c r="O19" s="29"/>
      <c r="P19" s="29"/>
      <c r="Q19" s="29"/>
      <c r="R19" s="29"/>
      <c r="S19" s="29"/>
      <c r="T19" s="29"/>
    </row>
    <row r="20" spans="2:20" ht="15.6" x14ac:dyDescent="0.3">
      <c r="B20" s="25"/>
      <c r="C20" s="53"/>
      <c r="D20" s="53"/>
      <c r="E20" s="45"/>
      <c r="F20" s="45"/>
      <c r="G20" s="45"/>
      <c r="H20" s="45"/>
      <c r="I20" s="18"/>
      <c r="J20" s="26" t="str">
        <f t="shared" ref="J20:J29" si="0">IF(K20&lt;=0,0,K20)</f>
        <v/>
      </c>
      <c r="K20" s="65" t="str">
        <f>IF(E20="","",IF(I20="","",IF(G20="","",IF(C20="","",(-9.98-2.38*LN(I20)+4.39*LN(C20))/(E20/G20)))))</f>
        <v/>
      </c>
      <c r="L20" s="65"/>
      <c r="M20" s="29"/>
      <c r="N20" s="29"/>
      <c r="O20" s="29"/>
      <c r="P20" s="29"/>
      <c r="Q20" s="29"/>
      <c r="R20" s="29"/>
      <c r="S20" s="29"/>
      <c r="T20" s="29"/>
    </row>
    <row r="21" spans="2:20" ht="15.6" x14ac:dyDescent="0.3">
      <c r="B21" s="25"/>
      <c r="C21" s="53"/>
      <c r="D21" s="53"/>
      <c r="E21" s="45"/>
      <c r="F21" s="45"/>
      <c r="G21" s="45"/>
      <c r="H21" s="45"/>
      <c r="I21" s="18"/>
      <c r="J21" s="26" t="str">
        <f t="shared" si="0"/>
        <v/>
      </c>
      <c r="K21" s="65" t="str">
        <f>IF(E21="","",IF(I21="","",IF(G21="","",IF(C21="","",(-9.98-2.38*LN(I21)+4.39*LN(C21))/(E21/G21)))))</f>
        <v/>
      </c>
      <c r="L21" s="65"/>
      <c r="M21" s="29"/>
      <c r="N21" s="29"/>
      <c r="O21" s="29"/>
      <c r="P21" s="29"/>
      <c r="Q21" s="29"/>
      <c r="R21" s="29"/>
      <c r="S21" s="29"/>
      <c r="T21" s="29"/>
    </row>
    <row r="22" spans="2:20" ht="15.6" x14ac:dyDescent="0.3">
      <c r="B22" s="25"/>
      <c r="C22" s="53"/>
      <c r="D22" s="53"/>
      <c r="E22" s="45"/>
      <c r="F22" s="45"/>
      <c r="G22" s="45"/>
      <c r="H22" s="45"/>
      <c r="I22" s="18"/>
      <c r="J22" s="26" t="str">
        <f t="shared" si="0"/>
        <v/>
      </c>
      <c r="K22" s="65" t="str">
        <f>IF(E22="","",IF(I22="","",IF(G22="","",IF(C22="","",(-9.98-2.38*LN(I22)+4.39*LN(C22))/(E22/G22)))))</f>
        <v/>
      </c>
      <c r="L22" s="65"/>
      <c r="M22" s="29"/>
      <c r="N22" s="29"/>
      <c r="O22" s="30"/>
      <c r="P22" s="30"/>
      <c r="Q22" s="29"/>
      <c r="R22" s="29"/>
      <c r="S22" s="29"/>
      <c r="T22" s="29"/>
    </row>
    <row r="23" spans="2:20" ht="15.6" x14ac:dyDescent="0.3">
      <c r="B23" s="25"/>
      <c r="C23" s="53"/>
      <c r="D23" s="53"/>
      <c r="E23" s="45"/>
      <c r="F23" s="45"/>
      <c r="G23" s="45"/>
      <c r="H23" s="45"/>
      <c r="I23" s="18"/>
      <c r="J23" s="26" t="str">
        <f t="shared" si="0"/>
        <v/>
      </c>
      <c r="K23" s="65" t="str">
        <f>IF(E23="","",IF(I23="","",IF(G23="","",IF(C23="","",(-9.98-2.38*LN(I23)+4.39*LN(C23))/(E23/G23)))))</f>
        <v/>
      </c>
      <c r="L23" s="65"/>
      <c r="M23" s="29"/>
      <c r="N23" s="29"/>
      <c r="O23" s="31"/>
      <c r="P23" s="29"/>
      <c r="Q23" s="29"/>
      <c r="R23" s="29"/>
      <c r="S23" s="29"/>
      <c r="T23" s="29"/>
    </row>
    <row r="24" spans="2:20" ht="15.6" x14ac:dyDescent="0.3">
      <c r="B24" s="19" t="s">
        <v>27</v>
      </c>
      <c r="C24" s="24"/>
      <c r="D24" s="24"/>
      <c r="E24" s="20"/>
      <c r="F24" s="20"/>
      <c r="G24" s="20"/>
      <c r="H24" s="20"/>
      <c r="I24" s="20"/>
      <c r="J24" s="33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2:20" ht="15.6" x14ac:dyDescent="0.3">
      <c r="B25" s="25"/>
      <c r="C25" s="53"/>
      <c r="D25" s="53"/>
      <c r="E25" s="45"/>
      <c r="F25" s="45"/>
      <c r="G25" s="45"/>
      <c r="H25" s="45"/>
      <c r="I25" s="18"/>
      <c r="J25" s="26" t="str">
        <f t="shared" si="0"/>
        <v/>
      </c>
      <c r="K25" s="65" t="str">
        <f>IF(E25="","",IF(I25="","",IF(G25="","",IF(C25="","",(-9.98-2.38*LN(I25*1.5)+4.39*LN(C25))/(E25/G25)))))</f>
        <v/>
      </c>
      <c r="L25" s="65"/>
      <c r="M25" s="29"/>
      <c r="N25" s="29"/>
      <c r="O25" s="29"/>
      <c r="P25" s="29"/>
      <c r="Q25" s="29"/>
      <c r="R25" s="29"/>
      <c r="S25" s="29"/>
      <c r="T25" s="29"/>
    </row>
    <row r="26" spans="2:20" ht="15.6" x14ac:dyDescent="0.3">
      <c r="B26" s="25"/>
      <c r="C26" s="53"/>
      <c r="D26" s="53"/>
      <c r="E26" s="45"/>
      <c r="F26" s="45"/>
      <c r="G26" s="45"/>
      <c r="H26" s="45"/>
      <c r="I26" s="18"/>
      <c r="J26" s="26" t="str">
        <f t="shared" si="0"/>
        <v/>
      </c>
      <c r="K26" s="65" t="str">
        <f>IF(E26="","",IF(I26="","",IF(G26="","",IF(C26="","",(-9.98-2.38*LN(I26*1.5)+4.39*LN(C26))/(E26/G26)))))</f>
        <v/>
      </c>
      <c r="L26" s="65"/>
      <c r="M26" s="29"/>
      <c r="N26" s="29"/>
      <c r="O26" s="29"/>
      <c r="P26" s="29"/>
      <c r="Q26" s="29"/>
      <c r="R26" s="29"/>
      <c r="S26" s="29"/>
      <c r="T26" s="29"/>
    </row>
    <row r="27" spans="2:20" ht="15.6" x14ac:dyDescent="0.3">
      <c r="B27" s="25"/>
      <c r="C27" s="53"/>
      <c r="D27" s="53"/>
      <c r="E27" s="45"/>
      <c r="F27" s="45"/>
      <c r="G27" s="45"/>
      <c r="H27" s="45"/>
      <c r="I27" s="18"/>
      <c r="J27" s="26" t="str">
        <f t="shared" si="0"/>
        <v/>
      </c>
      <c r="K27" s="65" t="str">
        <f>IF(E27="","",IF(I27="","",IF(G27="","",IF(C27="","",(-9.98-2.38*LN(I27*1.5)+4.39*LN(C27))/(E27/G27)))))</f>
        <v/>
      </c>
      <c r="L27" s="65"/>
      <c r="M27" s="29"/>
      <c r="N27" s="29"/>
      <c r="O27" s="29"/>
      <c r="P27" s="29"/>
      <c r="Q27" s="29"/>
      <c r="R27" s="29"/>
      <c r="S27" s="29"/>
      <c r="T27" s="29"/>
    </row>
    <row r="28" spans="2:20" ht="15.6" x14ac:dyDescent="0.3">
      <c r="B28" s="25"/>
      <c r="C28" s="53"/>
      <c r="D28" s="53"/>
      <c r="E28" s="45"/>
      <c r="F28" s="45"/>
      <c r="G28" s="45"/>
      <c r="H28" s="45"/>
      <c r="I28" s="18"/>
      <c r="J28" s="26" t="str">
        <f t="shared" si="0"/>
        <v/>
      </c>
      <c r="K28" s="65" t="str">
        <f>IF(E28="","",IF(I28="","",IF(G28="","",IF(C28="","",(-9.98-2.38*LN(I28*1.5)+4.39*LN(C28))/(E28/G28)))))</f>
        <v/>
      </c>
      <c r="L28" s="65"/>
      <c r="M28" s="29"/>
      <c r="N28" s="29"/>
      <c r="O28" s="29"/>
      <c r="P28" s="29"/>
      <c r="Q28" s="29"/>
      <c r="R28" s="29"/>
      <c r="S28" s="29"/>
      <c r="T28" s="29"/>
    </row>
    <row r="29" spans="2:20" ht="15.6" x14ac:dyDescent="0.3">
      <c r="B29" s="25"/>
      <c r="C29" s="53" t="str">
        <f>IF(K29&lt;=0,0,K29)</f>
        <v/>
      </c>
      <c r="D29" s="53"/>
      <c r="E29" s="59"/>
      <c r="F29" s="60"/>
      <c r="G29" s="59"/>
      <c r="H29" s="60"/>
      <c r="I29" s="18"/>
      <c r="J29" s="26" t="str">
        <f t="shared" si="0"/>
        <v/>
      </c>
      <c r="K29" s="65" t="str">
        <f>IF(E29="","",IF(I29="","",IF(G29="","",IF(C29="","",(-9.98-2.38*LN(I29*1.5)+4.39*LN(C29))/(E29/G29)))))</f>
        <v/>
      </c>
      <c r="L29" s="65"/>
      <c r="M29" s="29"/>
      <c r="N29" s="29"/>
      <c r="O29" s="29"/>
      <c r="P29" s="29"/>
      <c r="Q29" s="29"/>
      <c r="R29" s="29"/>
      <c r="S29" s="29"/>
      <c r="T29" s="29"/>
    </row>
    <row r="31" spans="2:20" ht="27.6" customHeight="1" x14ac:dyDescent="0.25">
      <c r="B31" s="54" t="s">
        <v>8</v>
      </c>
      <c r="C31" s="55"/>
      <c r="D31" s="55"/>
      <c r="E31" s="55"/>
      <c r="F31" s="55"/>
      <c r="G31" s="55"/>
      <c r="H31" s="55"/>
      <c r="I31" s="55"/>
      <c r="J31" s="55"/>
      <c r="K31" s="56"/>
      <c r="L31" s="29"/>
      <c r="M31" s="29"/>
      <c r="N31" s="29"/>
      <c r="O31" s="29"/>
      <c r="P31" s="29"/>
      <c r="Q31" s="29"/>
      <c r="R31" s="29"/>
      <c r="S31" s="29"/>
      <c r="T31" s="29"/>
    </row>
    <row r="32" spans="2:20" ht="45" customHeight="1" x14ac:dyDescent="0.4">
      <c r="B32" s="9" t="s">
        <v>6</v>
      </c>
      <c r="C32" s="57" t="s">
        <v>5</v>
      </c>
      <c r="D32" s="57"/>
      <c r="E32" s="58" t="s">
        <v>10</v>
      </c>
      <c r="F32" s="58"/>
      <c r="G32" s="58" t="s">
        <v>1</v>
      </c>
      <c r="H32" s="58"/>
      <c r="I32" s="10" t="s">
        <v>7</v>
      </c>
      <c r="J32" s="11" t="s">
        <v>9</v>
      </c>
      <c r="K32" s="12" t="s">
        <v>15</v>
      </c>
      <c r="L32" s="29"/>
      <c r="M32" s="32"/>
      <c r="N32" s="29"/>
      <c r="O32" s="29"/>
      <c r="P32" s="29"/>
      <c r="Q32" s="29"/>
      <c r="R32" s="29"/>
      <c r="S32" s="29"/>
      <c r="T32" s="29"/>
    </row>
    <row r="33" spans="2:20" ht="15.6" x14ac:dyDescent="0.3">
      <c r="B33" s="13" t="s">
        <v>26</v>
      </c>
      <c r="C33" s="14"/>
      <c r="D33" s="14"/>
      <c r="E33" s="14"/>
      <c r="F33" s="14"/>
      <c r="G33" s="14"/>
      <c r="H33" s="14"/>
      <c r="I33" s="14"/>
      <c r="J33" s="14"/>
      <c r="K33" s="15"/>
      <c r="L33" s="29"/>
      <c r="M33" s="29"/>
      <c r="N33" s="29"/>
      <c r="O33" s="29"/>
      <c r="P33" s="29"/>
      <c r="Q33" s="29"/>
      <c r="R33" s="29"/>
      <c r="S33" s="29"/>
      <c r="T33" s="29"/>
    </row>
    <row r="34" spans="2:20" ht="15.6" x14ac:dyDescent="0.3">
      <c r="B34" s="25"/>
      <c r="C34" s="53"/>
      <c r="D34" s="53"/>
      <c r="E34" s="45"/>
      <c r="F34" s="45"/>
      <c r="G34" s="45"/>
      <c r="H34" s="45"/>
      <c r="I34" s="18"/>
      <c r="J34" s="18"/>
      <c r="K34" s="26" t="str">
        <f>IF(L34&lt;=0,0,L34)</f>
        <v/>
      </c>
      <c r="L34" s="65" t="str">
        <f>IF(E34="","",IF(G34="","",IF(I34="","",IF(J34="","",IF(C34="","",(17.13-3.21*LN(I34)+2.89*LN(C34)-9.81*LN(J34))/(E34/G34))))))</f>
        <v/>
      </c>
      <c r="M34" s="65"/>
      <c r="N34" s="29"/>
      <c r="O34" s="29"/>
      <c r="P34" s="29"/>
      <c r="Q34" s="29"/>
      <c r="R34" s="29"/>
      <c r="S34" s="29"/>
      <c r="T34" s="29"/>
    </row>
    <row r="35" spans="2:20" ht="15.6" x14ac:dyDescent="0.3">
      <c r="B35" s="25"/>
      <c r="C35" s="53"/>
      <c r="D35" s="53"/>
      <c r="E35" s="45"/>
      <c r="F35" s="45"/>
      <c r="G35" s="45"/>
      <c r="H35" s="45"/>
      <c r="I35" s="18"/>
      <c r="J35" s="18"/>
      <c r="K35" s="26" t="str">
        <f t="shared" ref="K35:K44" si="1">IF(L35&lt;=0,0,L35)</f>
        <v/>
      </c>
      <c r="L35" s="65" t="str">
        <f>IF(E35="","",IF(G35="","",IF(I35="","",IF(J35="","",IF(C35="","",(17.13-3.21*LN(I35)+2.89*LN(C35)-9.81*LN(J35))/(E35/G35))))))</f>
        <v/>
      </c>
      <c r="M35" s="65"/>
      <c r="N35" s="29"/>
      <c r="O35" s="29"/>
      <c r="P35" s="29"/>
      <c r="Q35" s="29"/>
      <c r="R35" s="29"/>
      <c r="S35" s="29"/>
      <c r="T35" s="29"/>
    </row>
    <row r="36" spans="2:20" ht="15.6" x14ac:dyDescent="0.3">
      <c r="B36" s="25"/>
      <c r="C36" s="53"/>
      <c r="D36" s="53"/>
      <c r="E36" s="45"/>
      <c r="F36" s="45"/>
      <c r="G36" s="45"/>
      <c r="H36" s="45"/>
      <c r="I36" s="18"/>
      <c r="J36" s="18"/>
      <c r="K36" s="26" t="str">
        <f t="shared" si="1"/>
        <v/>
      </c>
      <c r="L36" s="65" t="str">
        <f>IF(E36="","",IF(G36="","",IF(I36="","",IF(J36="","",IF(C36="","",(17.13-3.21*LN(I36)+2.89*LN(C36)-9.81*LN(J36))/(E36/G36))))))</f>
        <v/>
      </c>
      <c r="M36" s="65"/>
      <c r="N36" s="29"/>
      <c r="O36" s="29"/>
      <c r="P36" s="29"/>
      <c r="Q36" s="29"/>
      <c r="R36" s="29"/>
      <c r="S36" s="29"/>
      <c r="T36" s="29"/>
    </row>
    <row r="37" spans="2:20" ht="15.6" x14ac:dyDescent="0.3">
      <c r="B37" s="25"/>
      <c r="C37" s="53"/>
      <c r="D37" s="53"/>
      <c r="E37" s="45"/>
      <c r="F37" s="45"/>
      <c r="G37" s="45"/>
      <c r="H37" s="45"/>
      <c r="I37" s="18"/>
      <c r="J37" s="18"/>
      <c r="K37" s="26" t="str">
        <f t="shared" si="1"/>
        <v/>
      </c>
      <c r="L37" s="65" t="str">
        <f>IF(E37="","",IF(G37="","",IF(I37="","",IF(J37="","",IF(C37="","",(17.13-3.21*LN(I37)+2.89*LN(C37)-9.81*LN(J37))/(E37/G37))))))</f>
        <v/>
      </c>
      <c r="M37" s="65"/>
      <c r="N37" s="29"/>
      <c r="O37" s="29"/>
      <c r="P37" s="29"/>
      <c r="Q37" s="29"/>
      <c r="R37" s="29"/>
      <c r="S37" s="29"/>
      <c r="T37" s="29"/>
    </row>
    <row r="38" spans="2:20" ht="15.6" x14ac:dyDescent="0.3">
      <c r="B38" s="25"/>
      <c r="C38" s="53"/>
      <c r="D38" s="53"/>
      <c r="E38" s="45"/>
      <c r="F38" s="45"/>
      <c r="G38" s="45"/>
      <c r="H38" s="45"/>
      <c r="I38" s="18"/>
      <c r="J38" s="18"/>
      <c r="K38" s="26" t="str">
        <f t="shared" si="1"/>
        <v/>
      </c>
      <c r="L38" s="65" t="str">
        <f>IF(E38="","",IF(G38="","",IF(I38="","",IF(J38="","",IF(C38="","",(17.13-3.21*LN(I38)+2.89*LN(C38)-9.81*LN(J38))/(E38/G38))))))</f>
        <v/>
      </c>
      <c r="M38" s="65"/>
      <c r="N38" s="29"/>
      <c r="O38" s="29"/>
      <c r="P38" s="29"/>
      <c r="Q38" s="29"/>
      <c r="R38" s="29"/>
      <c r="S38" s="29"/>
      <c r="T38" s="29"/>
    </row>
    <row r="39" spans="2:20" ht="15.6" x14ac:dyDescent="0.3">
      <c r="B39" s="19" t="s">
        <v>27</v>
      </c>
      <c r="C39" s="20"/>
      <c r="D39" s="20"/>
      <c r="E39" s="20"/>
      <c r="F39" s="20"/>
      <c r="G39" s="20"/>
      <c r="H39" s="20"/>
      <c r="I39" s="20"/>
      <c r="J39" s="20"/>
      <c r="K39" s="21"/>
      <c r="L39" s="29"/>
      <c r="M39" s="29"/>
      <c r="N39" s="29"/>
      <c r="O39" s="29"/>
      <c r="P39" s="29"/>
      <c r="Q39" s="29"/>
      <c r="R39" s="29"/>
      <c r="S39" s="29"/>
      <c r="T39" s="29"/>
    </row>
    <row r="40" spans="2:20" ht="15.6" x14ac:dyDescent="0.3">
      <c r="B40" s="25"/>
      <c r="C40" s="53"/>
      <c r="D40" s="53"/>
      <c r="E40" s="45"/>
      <c r="F40" s="45"/>
      <c r="G40" s="45"/>
      <c r="H40" s="45"/>
      <c r="I40" s="18"/>
      <c r="J40" s="18"/>
      <c r="K40" s="26" t="str">
        <f t="shared" si="1"/>
        <v/>
      </c>
      <c r="L40" s="65" t="str">
        <f>IF(E40="","",IF(G40="","",IF(I40="","",IF(J40="","",IF(C40="","",(17.13-3.21*LN(I40*1.5)+2.89*LN(C40)-9.81*LN(J40))/(E40/G40))))))</f>
        <v/>
      </c>
      <c r="M40" s="65"/>
      <c r="N40" s="29"/>
      <c r="O40" s="29"/>
      <c r="P40" s="29"/>
      <c r="Q40" s="29"/>
      <c r="R40" s="29"/>
      <c r="S40" s="29"/>
      <c r="T40" s="29"/>
    </row>
    <row r="41" spans="2:20" ht="15.6" x14ac:dyDescent="0.3">
      <c r="B41" s="25"/>
      <c r="C41" s="53" t="str">
        <f>IF(L41&lt;=0,0,L41)</f>
        <v/>
      </c>
      <c r="D41" s="53"/>
      <c r="E41" s="45"/>
      <c r="F41" s="45"/>
      <c r="G41" s="45"/>
      <c r="H41" s="45"/>
      <c r="I41" s="18"/>
      <c r="J41" s="18"/>
      <c r="K41" s="26" t="str">
        <f t="shared" si="1"/>
        <v/>
      </c>
      <c r="L41" s="65" t="str">
        <f>IF(E41="","",IF(G41="","",IF(I41="","",IF(J41="","",IF(C41="","",(17.13-3.21*LN(I41*1.5)+2.89*LN(C41)-9.81*LN(J41))/(E41/G41))))))</f>
        <v/>
      </c>
      <c r="M41" s="65"/>
      <c r="N41" s="29"/>
      <c r="O41" s="29"/>
      <c r="P41" s="29"/>
      <c r="Q41" s="29"/>
      <c r="R41" s="29"/>
      <c r="S41" s="29"/>
      <c r="T41" s="29"/>
    </row>
    <row r="42" spans="2:20" ht="15.6" x14ac:dyDescent="0.3">
      <c r="B42" s="25"/>
      <c r="C42" s="53" t="str">
        <f>IF(L42&lt;=0,0,L42)</f>
        <v/>
      </c>
      <c r="D42" s="53"/>
      <c r="E42" s="45"/>
      <c r="F42" s="45"/>
      <c r="G42" s="45"/>
      <c r="H42" s="45"/>
      <c r="I42" s="18"/>
      <c r="J42" s="18"/>
      <c r="K42" s="26" t="str">
        <f t="shared" si="1"/>
        <v/>
      </c>
      <c r="L42" s="65" t="str">
        <f>IF(E42="","",IF(G42="","",IF(I42="","",IF(J42="","",IF(C42="","",(17.13-3.21*LN(I42*1.5)+2.89*LN(C42)-9.81*LN(J42))/(E42/G42))))))</f>
        <v/>
      </c>
      <c r="M42" s="65"/>
      <c r="N42" s="29"/>
      <c r="O42" s="29"/>
      <c r="P42" s="29"/>
      <c r="Q42" s="29"/>
      <c r="R42" s="29"/>
      <c r="S42" s="29"/>
      <c r="T42" s="29"/>
    </row>
    <row r="43" spans="2:20" ht="15.6" x14ac:dyDescent="0.3">
      <c r="B43" s="25"/>
      <c r="C43" s="53" t="str">
        <f>IF(L43&lt;=0,0,L43)</f>
        <v/>
      </c>
      <c r="D43" s="53"/>
      <c r="E43" s="45"/>
      <c r="F43" s="45"/>
      <c r="G43" s="45"/>
      <c r="H43" s="45"/>
      <c r="I43" s="18"/>
      <c r="J43" s="18"/>
      <c r="K43" s="26" t="str">
        <f t="shared" si="1"/>
        <v/>
      </c>
      <c r="L43" s="65" t="str">
        <f>IF(E43="","",IF(G43="","",IF(I43="","",IF(J43="","",IF(C43="","",(17.13-3.21*LN(I43*1.5)+2.89*LN(C43)-9.81*LN(J43))/(E43/G43))))))</f>
        <v/>
      </c>
      <c r="M43" s="65"/>
      <c r="N43" s="29"/>
      <c r="O43" s="29"/>
      <c r="P43" s="29"/>
      <c r="Q43" s="29"/>
      <c r="R43" s="29"/>
      <c r="S43" s="29"/>
      <c r="T43" s="29"/>
    </row>
    <row r="44" spans="2:20" ht="15.6" x14ac:dyDescent="0.3">
      <c r="B44" s="25"/>
      <c r="C44" s="53" t="str">
        <f>IF(L44&lt;=0,0,L44)</f>
        <v/>
      </c>
      <c r="D44" s="53"/>
      <c r="E44" s="45"/>
      <c r="F44" s="45"/>
      <c r="G44" s="45"/>
      <c r="H44" s="45"/>
      <c r="I44" s="18"/>
      <c r="J44" s="18"/>
      <c r="K44" s="26" t="str">
        <f t="shared" si="1"/>
        <v/>
      </c>
      <c r="L44" s="65" t="str">
        <f>IF(E44="","",IF(G44="","",IF(I44="","",IF(J44="","",IF(C44="","",(17.13-3.21*LN(I44*1.5)+2.89*LN(C44)-9.81*LN(J44))/(E44/G44))))))</f>
        <v/>
      </c>
      <c r="M44" s="65"/>
      <c r="N44" s="29"/>
      <c r="O44" s="29"/>
      <c r="P44" s="29"/>
      <c r="Q44" s="29"/>
      <c r="R44" s="29"/>
      <c r="S44" s="29"/>
      <c r="T44" s="29"/>
    </row>
    <row r="47" spans="2:20" ht="35.4" customHeight="1" x14ac:dyDescent="0.25">
      <c r="B47" s="47" t="s">
        <v>13</v>
      </c>
      <c r="C47" s="48"/>
      <c r="D47" s="48"/>
      <c r="E47" s="48"/>
      <c r="F47" s="49"/>
    </row>
    <row r="48" spans="2:20" ht="30" customHeight="1" x14ac:dyDescent="0.4">
      <c r="B48" s="34" t="s">
        <v>6</v>
      </c>
      <c r="C48" s="50" t="s">
        <v>14</v>
      </c>
      <c r="D48" s="50"/>
      <c r="E48" s="50" t="s">
        <v>16</v>
      </c>
      <c r="F48" s="51"/>
    </row>
    <row r="49" spans="2:7" ht="15.6" customHeight="1" x14ac:dyDescent="0.3">
      <c r="B49" s="35"/>
      <c r="C49" s="52"/>
      <c r="D49" s="52"/>
      <c r="E49" s="46" t="str">
        <f>IF(G49&lt;=0,0,G49)</f>
        <v/>
      </c>
      <c r="F49" s="46"/>
      <c r="G49" s="27" t="str">
        <f>IF(C49="","",IF(C49&gt;150,"0",IF(C49&gt;124,"0",IF(C49&gt;74,"20",IF(C49&gt;39,"30","40")))))</f>
        <v/>
      </c>
    </row>
    <row r="50" spans="2:7" ht="15.6" customHeight="1" x14ac:dyDescent="0.3">
      <c r="B50" s="18"/>
      <c r="C50" s="45"/>
      <c r="D50" s="45"/>
      <c r="E50" s="46" t="str">
        <f>IF(G50&lt;=0,0,G50)</f>
        <v/>
      </c>
      <c r="F50" s="46"/>
      <c r="G50" s="27" t="str">
        <f>IF(C50="","",IF(C50&gt;150,"0",IF(C50&gt;124,"0",IF(C50&gt;74,"20",IF(C50&gt;39,"30","40")))))</f>
        <v/>
      </c>
    </row>
    <row r="51" spans="2:7" ht="15.6" customHeight="1" x14ac:dyDescent="0.3">
      <c r="B51" s="18"/>
      <c r="C51" s="45"/>
      <c r="D51" s="45"/>
      <c r="E51" s="46" t="str">
        <f>IF(G51&lt;=0,0,G51)</f>
        <v/>
      </c>
      <c r="F51" s="46"/>
      <c r="G51" s="27" t="str">
        <f>IF(C51="","",IF(C51&gt;150,"0",IF(C51&gt;124,"0",IF(C51&gt;74,"20",IF(C51&gt;39,"30","40")))))</f>
        <v/>
      </c>
    </row>
    <row r="52" spans="2:7" ht="15.6" customHeight="1" x14ac:dyDescent="0.3">
      <c r="B52" s="18"/>
      <c r="C52" s="45"/>
      <c r="D52" s="45"/>
      <c r="E52" s="46" t="str">
        <f>IF(G52&lt;=0,0,G52)</f>
        <v/>
      </c>
      <c r="F52" s="46"/>
      <c r="G52" s="27" t="str">
        <f>IF(C52="","",IF(C52&gt;150,"0",IF(C52&gt;124,"0",IF(C52&gt;74,"20",IF(C52&gt;39,"30","40")))))</f>
        <v/>
      </c>
    </row>
    <row r="53" spans="2:7" ht="15.6" customHeight="1" x14ac:dyDescent="0.3">
      <c r="B53" s="18"/>
      <c r="C53" s="45"/>
      <c r="D53" s="45"/>
      <c r="E53" s="46" t="str">
        <f>IF(G53&lt;=0,0,G53)</f>
        <v/>
      </c>
      <c r="F53" s="46"/>
      <c r="G53" s="27" t="str">
        <f>IF(C53="","",IF(C53&gt;150,"0",IF(C53&gt;124,"0",IF(C53&gt;74,"20",IF(C53&gt;39,"30","40")))))</f>
        <v/>
      </c>
    </row>
  </sheetData>
  <protectedRanges>
    <protectedRange sqref="E40:H44 E19:H23 E34:H38 E25:H29" name="Range1_1"/>
  </protectedRanges>
  <mergeCells count="148">
    <mergeCell ref="B8:J8"/>
    <mergeCell ref="T14:U14"/>
    <mergeCell ref="R11:S11"/>
    <mergeCell ref="T11:U11"/>
    <mergeCell ref="E9:F9"/>
    <mergeCell ref="G9:H9"/>
    <mergeCell ref="C10:D10"/>
    <mergeCell ref="E10:F10"/>
    <mergeCell ref="T10:U10"/>
    <mergeCell ref="T12:U12"/>
    <mergeCell ref="T13:U13"/>
    <mergeCell ref="R10:S10"/>
    <mergeCell ref="I9:J9"/>
    <mergeCell ref="C13:D13"/>
    <mergeCell ref="I11:J11"/>
    <mergeCell ref="M8:P8"/>
    <mergeCell ref="E14:F14"/>
    <mergeCell ref="G14:H14"/>
    <mergeCell ref="I14:J14"/>
    <mergeCell ref="K25:L25"/>
    <mergeCell ref="K26:L26"/>
    <mergeCell ref="K27:L27"/>
    <mergeCell ref="R14:S14"/>
    <mergeCell ref="R12:S12"/>
    <mergeCell ref="R13:S13"/>
    <mergeCell ref="K28:L28"/>
    <mergeCell ref="K20:L20"/>
    <mergeCell ref="K21:L21"/>
    <mergeCell ref="K22:L22"/>
    <mergeCell ref="K23:L23"/>
    <mergeCell ref="P11:P14"/>
    <mergeCell ref="K11:L11"/>
    <mergeCell ref="K12:L12"/>
    <mergeCell ref="M15:P16"/>
    <mergeCell ref="K13:L13"/>
    <mergeCell ref="K14:L14"/>
    <mergeCell ref="K19:L19"/>
    <mergeCell ref="L44:M44"/>
    <mergeCell ref="L38:M38"/>
    <mergeCell ref="L40:M40"/>
    <mergeCell ref="L41:M41"/>
    <mergeCell ref="L42:M42"/>
    <mergeCell ref="E40:F40"/>
    <mergeCell ref="G40:H40"/>
    <mergeCell ref="G42:H42"/>
    <mergeCell ref="L34:M34"/>
    <mergeCell ref="E35:F35"/>
    <mergeCell ref="G35:H35"/>
    <mergeCell ref="G36:H36"/>
    <mergeCell ref="G34:H34"/>
    <mergeCell ref="L43:M43"/>
    <mergeCell ref="L35:M35"/>
    <mergeCell ref="L36:M36"/>
    <mergeCell ref="L37:M37"/>
    <mergeCell ref="G19:H19"/>
    <mergeCell ref="G21:H21"/>
    <mergeCell ref="G22:H22"/>
    <mergeCell ref="G23:H23"/>
    <mergeCell ref="C37:D37"/>
    <mergeCell ref="E37:F37"/>
    <mergeCell ref="G37:H37"/>
    <mergeCell ref="C20:D20"/>
    <mergeCell ref="C21:D21"/>
    <mergeCell ref="C22:D22"/>
    <mergeCell ref="C23:D23"/>
    <mergeCell ref="B4:J4"/>
    <mergeCell ref="B6:J6"/>
    <mergeCell ref="E20:F20"/>
    <mergeCell ref="C19:D19"/>
    <mergeCell ref="E19:F19"/>
    <mergeCell ref="C17:D17"/>
    <mergeCell ref="I10:J10"/>
    <mergeCell ref="B5:E5"/>
    <mergeCell ref="F5:G5"/>
    <mergeCell ref="I5:J5"/>
    <mergeCell ref="G12:H12"/>
    <mergeCell ref="I12:J12"/>
    <mergeCell ref="G20:H20"/>
    <mergeCell ref="C9:D9"/>
    <mergeCell ref="G10:H10"/>
    <mergeCell ref="E17:F17"/>
    <mergeCell ref="G17:H17"/>
    <mergeCell ref="C11:D11"/>
    <mergeCell ref="G13:H13"/>
    <mergeCell ref="I13:J13"/>
    <mergeCell ref="E11:F11"/>
    <mergeCell ref="G11:H11"/>
    <mergeCell ref="E13:F13"/>
    <mergeCell ref="C14:D14"/>
    <mergeCell ref="C12:D12"/>
    <mergeCell ref="E12:F12"/>
    <mergeCell ref="E43:F43"/>
    <mergeCell ref="C32:D32"/>
    <mergeCell ref="E32:F32"/>
    <mergeCell ref="C41:D41"/>
    <mergeCell ref="E41:F41"/>
    <mergeCell ref="G41:H41"/>
    <mergeCell ref="C25:D25"/>
    <mergeCell ref="E25:F25"/>
    <mergeCell ref="G25:H25"/>
    <mergeCell ref="C27:D27"/>
    <mergeCell ref="E27:F27"/>
    <mergeCell ref="G32:H32"/>
    <mergeCell ref="C28:D28"/>
    <mergeCell ref="E28:F28"/>
    <mergeCell ref="E29:F29"/>
    <mergeCell ref="G29:H29"/>
    <mergeCell ref="E26:F26"/>
    <mergeCell ref="B16:J16"/>
    <mergeCell ref="E21:F21"/>
    <mergeCell ref="E22:F22"/>
    <mergeCell ref="E23:F23"/>
    <mergeCell ref="C38:D38"/>
    <mergeCell ref="C44:D44"/>
    <mergeCell ref="E44:F44"/>
    <mergeCell ref="G44:H44"/>
    <mergeCell ref="C42:D42"/>
    <mergeCell ref="E42:F42"/>
    <mergeCell ref="C48:D48"/>
    <mergeCell ref="G43:H43"/>
    <mergeCell ref="C40:D40"/>
    <mergeCell ref="G26:H26"/>
    <mergeCell ref="C34:D34"/>
    <mergeCell ref="E34:F34"/>
    <mergeCell ref="C29:D29"/>
    <mergeCell ref="G28:H28"/>
    <mergeCell ref="G27:H27"/>
    <mergeCell ref="C26:D26"/>
    <mergeCell ref="C36:D36"/>
    <mergeCell ref="E36:F36"/>
    <mergeCell ref="B31:K31"/>
    <mergeCell ref="C35:D35"/>
    <mergeCell ref="C43:D43"/>
    <mergeCell ref="E38:F38"/>
    <mergeCell ref="G38:H38"/>
    <mergeCell ref="K29:L29"/>
    <mergeCell ref="C53:D53"/>
    <mergeCell ref="E50:F50"/>
    <mergeCell ref="E51:F51"/>
    <mergeCell ref="E52:F52"/>
    <mergeCell ref="E53:F53"/>
    <mergeCell ref="B47:F47"/>
    <mergeCell ref="C50:D50"/>
    <mergeCell ref="C51:D51"/>
    <mergeCell ref="C52:D52"/>
    <mergeCell ref="E48:F48"/>
    <mergeCell ref="C49:D49"/>
    <mergeCell ref="E49:F49"/>
  </mergeCells>
  <phoneticPr fontId="1" type="noConversion"/>
  <conditionalFormatting sqref="C25:D29 C40:D44 K19:L23 K10:L14 C10:D14 P11:P14 K25:L29 L40:M44 L34:M38 C19:D23 O10:O14 C34:D38">
    <cfRule type="expression" dxfId="2" priority="1" stopIfTrue="1">
      <formula>ISERROR($C$10:$D$10)</formula>
    </cfRule>
  </conditionalFormatting>
  <conditionalFormatting sqref="I10:J14">
    <cfRule type="expression" dxfId="1" priority="2" stopIfTrue="1">
      <formula>ISERROR($I$10:$J$14)</formula>
    </cfRule>
  </conditionalFormatting>
  <conditionalFormatting sqref="P10">
    <cfRule type="expression" dxfId="0" priority="3" stopIfTrue="1">
      <formula>ISERROR($P$10)</formula>
    </cfRule>
  </conditionalFormatting>
  <hyperlinks>
    <hyperlink ref="F5:G5" r:id="rId1" display="EC143   "/>
  </hyperlinks>
  <pageMargins left="0.75" right="0.75" top="1" bottom="1" header="0.5" footer="0.5"/>
  <pageSetup orientation="portrait" r:id="rId2"/>
  <headerFooter alignWithMargins="0"/>
  <ignoredErrors>
    <ignoredError sqref="K34:K38 K41:K44 J19:J29 E49 K40 C41:D44 C29" unlockedFormula="1"/>
    <ignoredError sqref="I11:I14 J10:J14 R10:S14 P10" evalErro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Calculators</vt:lpstr>
    </vt:vector>
  </TitlesOfParts>
  <Company>University of Nebraska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Tarkalson</dc:creator>
  <cp:lastModifiedBy>aschaepe2</cp:lastModifiedBy>
  <dcterms:created xsi:type="dcterms:W3CDTF">2005-01-05T22:06:59Z</dcterms:created>
  <dcterms:modified xsi:type="dcterms:W3CDTF">2013-02-05T17:19:05Z</dcterms:modified>
</cp:coreProperties>
</file>