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ofnelincoln-my.sharepoint.com/personal/dsantra2_unl_edu/Documents/2024 Alt.Crops/"/>
    </mc:Choice>
  </mc:AlternateContent>
  <xr:revisionPtr revIDLastSave="0" documentId="8_{27C8AEC9-20EC-4B13-8596-2D0845B32210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2024 Nebraska Pea Variety Trial" sheetId="1" r:id="rId1"/>
    <sheet name="Seed Requirmen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8" i="1" l="1"/>
  <c r="D68" i="1"/>
  <c r="B68" i="1"/>
  <c r="F9" i="2"/>
  <c r="D9" i="2"/>
  <c r="H68" i="1" l="1"/>
  <c r="E19" i="2" l="1"/>
  <c r="B28" i="2" s="1"/>
  <c r="E18" i="2"/>
  <c r="B27" i="2" s="1"/>
  <c r="C19" i="2"/>
  <c r="F19" i="2" s="1"/>
  <c r="C28" i="2" s="1"/>
  <c r="C18" i="2"/>
  <c r="D18" i="2" s="1"/>
  <c r="G18" i="2" s="1"/>
  <c r="D27" i="2" s="1"/>
  <c r="C11" i="2"/>
  <c r="D11" i="2" l="1"/>
  <c r="F11" i="2"/>
  <c r="G11" i="2" s="1"/>
  <c r="F18" i="2"/>
  <c r="C27" i="2" s="1"/>
  <c r="D19" i="2"/>
  <c r="G19" i="2" s="1"/>
  <c r="D28" i="2" s="1"/>
  <c r="C10" i="2"/>
  <c r="D10" i="2" l="1"/>
  <c r="E10" i="2" s="1"/>
  <c r="F10" i="2"/>
  <c r="G10" i="2" s="1"/>
  <c r="E11" i="2"/>
  <c r="D67" i="1"/>
  <c r="C67" i="1" l="1"/>
  <c r="B67" i="1"/>
</calcChain>
</file>

<file path=xl/sharedStrings.xml><?xml version="1.0" encoding="utf-8"?>
<sst xmlns="http://schemas.openxmlformats.org/spreadsheetml/2006/main" count="99" uniqueCount="83">
  <si>
    <t>Date</t>
  </si>
  <si>
    <t>by (print name)</t>
  </si>
  <si>
    <t>signed</t>
  </si>
  <si>
    <t>Email</t>
  </si>
  <si>
    <t>Dipak Santra</t>
  </si>
  <si>
    <t>Entry Name</t>
  </si>
  <si>
    <t xml:space="preserve">Put 1 in each box corresponding to entry and site. </t>
  </si>
  <si>
    <t>Trial Sites in Nebrsaka</t>
  </si>
  <si>
    <t>Total entries</t>
  </si>
  <si>
    <t>University of Nebraska-Lincoln</t>
  </si>
  <si>
    <t>Panhandle Research and Extension Center</t>
  </si>
  <si>
    <t>4502 Avenue I</t>
  </si>
  <si>
    <t>Scottsbluff, NE 69361</t>
  </si>
  <si>
    <t>If seed is late arriving or short supply, contact us to make arrangements</t>
  </si>
  <si>
    <t xml:space="preserve">Send completed entry form, Check, and Seed to: </t>
  </si>
  <si>
    <t xml:space="preserve">For urgent specific questions call cell phones: </t>
  </si>
  <si>
    <t xml:space="preserve">seeds/a </t>
  </si>
  <si>
    <t>seeds/sq.ft</t>
  </si>
  <si>
    <t xml:space="preserve">For Irrigated: </t>
  </si>
  <si>
    <t xml:space="preserve">For Dryland: </t>
  </si>
  <si>
    <t>Seeds/trial (4-reps)</t>
  </si>
  <si>
    <t>Trial type</t>
  </si>
  <si>
    <t>Dryland</t>
  </si>
  <si>
    <t>Irrigated</t>
  </si>
  <si>
    <t>(i.e seed amount will be less for smaller seed and high for larger seed size)</t>
  </si>
  <si>
    <r>
      <rPr>
        <b/>
        <sz val="10"/>
        <color theme="1"/>
        <rFont val="Calibri"/>
        <family val="2"/>
        <scheme val="minor"/>
      </rPr>
      <t>Seeding Rate:</t>
    </r>
    <r>
      <rPr>
        <sz val="10"/>
        <color theme="1"/>
        <rFont val="Calibri"/>
        <family val="2"/>
        <scheme val="minor"/>
      </rPr>
      <t xml:space="preserve"> </t>
    </r>
  </si>
  <si>
    <t>No. of live seed/trial</t>
  </si>
  <si>
    <t>Lbs of seed/trial @ 2000 seed/lb</t>
  </si>
  <si>
    <t>90% germ</t>
  </si>
  <si>
    <t>100% germ</t>
  </si>
  <si>
    <t>80% germ</t>
  </si>
  <si>
    <t>I need 25% higher seed amount in accommodate loss during seed prep and planting</t>
  </si>
  <si>
    <t xml:space="preserve">Seed amount/trial </t>
  </si>
  <si>
    <t>Lbs of seed/trial @ 2000 seed/lb at 25% more rate</t>
  </si>
  <si>
    <t>Seed quality</t>
  </si>
  <si>
    <t>2018 Yellow Pea Variety Trials in Nebraska</t>
  </si>
  <si>
    <t>Seeds/plot            (5' x 50')</t>
  </si>
  <si>
    <t>Plot size</t>
  </si>
  <si>
    <t xml:space="preserve">Number of seed/4-reps trial with variable germination @2000 seed/lbs </t>
  </si>
  <si>
    <t>5ft x 25ft</t>
  </si>
  <si>
    <r>
      <t xml:space="preserve">Seed Requirement for Pea Variety Trial: For each site with </t>
    </r>
    <r>
      <rPr>
        <sz val="12"/>
        <color theme="1"/>
        <rFont val="Calibri"/>
        <family val="2"/>
        <scheme val="minor"/>
      </rPr>
      <t>4 replication, @350,000 seed/acre</t>
    </r>
  </si>
  <si>
    <t>5 lbs</t>
  </si>
  <si>
    <t>10 lbs</t>
  </si>
  <si>
    <t>Per site</t>
  </si>
  <si>
    <t xml:space="preserve">Trial Locations: </t>
  </si>
  <si>
    <r>
      <t xml:space="preserve">Please Include </t>
    </r>
    <r>
      <rPr>
        <b/>
        <sz val="10"/>
        <rFont val="Arial"/>
        <family val="2"/>
      </rPr>
      <t>Material Safety Data Sheet</t>
    </r>
    <r>
      <rPr>
        <sz val="10"/>
        <rFont val="Arial"/>
        <family val="2"/>
      </rPr>
      <t xml:space="preserve"> (MSDS) for any seed treatments</t>
    </r>
  </si>
  <si>
    <t>% seed germ.</t>
  </si>
  <si>
    <t>COMMENTS</t>
  </si>
  <si>
    <t xml:space="preserve">Company Name:                                                            </t>
  </si>
  <si>
    <t xml:space="preserve">Address:  </t>
  </si>
  <si>
    <t xml:space="preserve">Phone(s)                                                 </t>
  </si>
  <si>
    <t xml:space="preserve">Fax:  </t>
  </si>
  <si>
    <r>
      <t>Make check payable to</t>
    </r>
    <r>
      <rPr>
        <b/>
        <sz val="10"/>
        <color rgb="FFFF0000"/>
        <rFont val="Arial"/>
        <family val="2"/>
      </rPr>
      <t xml:space="preserve">: </t>
    </r>
  </si>
  <si>
    <t>Seeds/ lb</t>
  </si>
  <si>
    <t xml:space="preserve">COMPLETED APPLICATION FORM DUE: </t>
  </si>
  <si>
    <t xml:space="preserve">SEED RECEIPT DUE: </t>
  </si>
  <si>
    <r>
      <rPr>
        <b/>
        <sz val="10"/>
        <rFont val="Arial"/>
        <family val="2"/>
      </rPr>
      <t>SEED QUALITY DATA:</t>
    </r>
    <r>
      <rPr>
        <sz val="10"/>
        <rFont val="Arial"/>
        <family val="2"/>
      </rPr>
      <t xml:space="preserve"> No.of seed/lb and seed germination % are needed to ensure PPA</t>
    </r>
  </si>
  <si>
    <r>
      <rPr>
        <b/>
        <sz val="10"/>
        <rFont val="Arial"/>
        <family val="2"/>
      </rPr>
      <t>INNOCULUM:</t>
    </r>
    <r>
      <rPr>
        <sz val="10"/>
        <rFont val="Arial"/>
        <family val="2"/>
      </rPr>
      <t xml:space="preserve"> Seed will be innoculated with the same peat inoculum across the sites</t>
    </r>
  </si>
  <si>
    <r>
      <rPr>
        <b/>
        <sz val="10"/>
        <rFont val="Arial"/>
        <family val="2"/>
      </rPr>
      <t>DATA:</t>
    </r>
    <r>
      <rPr>
        <sz val="10"/>
        <rFont val="Arial"/>
        <family val="2"/>
      </rPr>
      <t xml:space="preserve"> 50% flowering, Physiological maturity, Plant height @ harvest, Yield, Test weight, Seed protein %</t>
    </r>
  </si>
  <si>
    <r>
      <t xml:space="preserve">Special Note: </t>
    </r>
    <r>
      <rPr>
        <sz val="10"/>
        <rFont val="Arial"/>
        <family val="2"/>
      </rPr>
      <t>Prefer minimum ~10 entries/site and include for all sites. We will accept exception since pea industry is small.</t>
    </r>
  </si>
  <si>
    <t>IMPORTANT DEADLINES</t>
  </si>
  <si>
    <t>To: Pulse Growers and Seed Companies</t>
  </si>
  <si>
    <r>
      <t>Previous years results can be viewed at  http://cropwatch.unl.edu/varietytest/othercrops</t>
    </r>
    <r>
      <rPr>
        <u/>
        <sz val="10"/>
        <rFont val="Arial"/>
        <family val="2"/>
      </rPr>
      <t>.</t>
    </r>
    <r>
      <rPr>
        <sz val="10"/>
        <rFont val="Arial"/>
        <family val="2"/>
      </rPr>
      <t xml:space="preserve">   Thank you for your interest and cooperation in producing the variety trials from this past year. We are  looking forward to working with you all again in the coming season.</t>
    </r>
  </si>
  <si>
    <r>
      <rPr>
        <b/>
        <sz val="10"/>
        <rFont val="Arial"/>
        <family val="2"/>
      </rPr>
      <t xml:space="preserve">PPA: </t>
    </r>
    <r>
      <rPr>
        <sz val="10"/>
        <rFont val="Arial"/>
        <family val="2"/>
      </rPr>
      <t>350,000/acre for rainfed 4 reps of 5 feet x 30 feet plot size</t>
    </r>
  </si>
  <si>
    <t>*Seed with ,80% germ is NOT acceptable. Amount is much to handle through funnel if Germ&lt;80%.</t>
  </si>
  <si>
    <t>(DRYLAND/RAINFED )</t>
  </si>
  <si>
    <r>
      <rPr>
        <b/>
        <sz val="10"/>
        <rFont val="Arial"/>
        <family val="2"/>
      </rPr>
      <t>FEES:</t>
    </r>
    <r>
      <rPr>
        <sz val="10"/>
        <rFont val="Arial"/>
        <family val="2"/>
      </rPr>
      <t xml:space="preserve"> $275/variety/site. 1/2 payment due before or at planting; remaining 1/2 after trial completion </t>
    </r>
  </si>
  <si>
    <t xml:space="preserve">Seed Qty/site </t>
  </si>
  <si>
    <r>
      <t xml:space="preserve">Sidney (Cheyenne Co.), NE: </t>
    </r>
    <r>
      <rPr>
        <sz val="10"/>
        <rFont val="Arial"/>
        <family val="2"/>
      </rPr>
      <t>Rainfed/dryland</t>
    </r>
  </si>
  <si>
    <r>
      <t xml:space="preserve">Alliance, (Box Butte Co.), NE: </t>
    </r>
    <r>
      <rPr>
        <sz val="10"/>
        <rFont val="Arial"/>
        <family val="2"/>
      </rPr>
      <t xml:space="preserve">Rainfed/dryland </t>
    </r>
  </si>
  <si>
    <t>Type/ class (yellow/ green)</t>
  </si>
  <si>
    <t>Alliance (Box Butte Co. Dry</t>
  </si>
  <si>
    <t>Grant (Perkins Co). Dry</t>
  </si>
  <si>
    <t>Sidney (Cheyenne Co.). Irri</t>
  </si>
  <si>
    <t xml:space="preserve">$300 /entry/location           </t>
  </si>
  <si>
    <t>2024  NEBRASKA VARIETY TRIALS FOR SPRING PULSES (Spring Pea, Lentil and Chickpea)</t>
  </si>
  <si>
    <r>
      <rPr>
        <b/>
        <sz val="10"/>
        <rFont val="Arial"/>
        <family val="2"/>
      </rPr>
      <t xml:space="preserve">This year’s trial entry Form deadline is March 15, 2024. </t>
    </r>
    <r>
      <rPr>
        <sz val="10"/>
        <rFont val="Arial"/>
        <family val="2"/>
      </rPr>
      <t xml:space="preserve"> Enclosed is APPLICATION FORM.  Form can be filled out electronically, or printed, and returned by email, fax, or US mail.  Please return the completed form and a current business card with the entry fee to meet the March 1 deadline.</t>
    </r>
  </si>
  <si>
    <r>
      <t xml:space="preserve">SEED RECEIPT: </t>
    </r>
    <r>
      <rPr>
        <b/>
        <u/>
        <sz val="10"/>
        <rFont val="Arial"/>
        <family val="2"/>
      </rPr>
      <t>Untreated seed MUST arrive at Scottsbluff on ot before March 15, 2024</t>
    </r>
  </si>
  <si>
    <r>
      <t xml:space="preserve">SEED REQUIREMENTS*:  </t>
    </r>
    <r>
      <rPr>
        <b/>
        <sz val="10"/>
        <color rgb="FFFF0000"/>
        <rFont val="Arial"/>
        <family val="2"/>
      </rPr>
      <t>Seed due March 20, 2024</t>
    </r>
  </si>
  <si>
    <r>
      <rPr>
        <b/>
        <u/>
        <sz val="10"/>
        <rFont val="Arial"/>
        <family val="2"/>
      </rPr>
      <t>Dipak Santra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(308) 765-2324 or</t>
    </r>
    <r>
      <rPr>
        <b/>
        <u/>
        <sz val="10"/>
        <rFont val="Arial"/>
        <family val="2"/>
      </rPr>
      <t xml:space="preserve"> Vern</t>
    </r>
    <r>
      <rPr>
        <sz val="10"/>
        <rFont val="Arial"/>
        <family val="2"/>
      </rPr>
      <t xml:space="preserve"> (308) 249-3161</t>
    </r>
  </si>
  <si>
    <r>
      <t xml:space="preserve">Deadline for completed Form: </t>
    </r>
    <r>
      <rPr>
        <b/>
        <sz val="10"/>
        <rFont val="Arial"/>
        <family val="2"/>
      </rPr>
      <t>March 15, 2022</t>
    </r>
  </si>
  <si>
    <r>
      <t xml:space="preserve">Grant, (Perkins Co.), NE: </t>
    </r>
    <r>
      <rPr>
        <sz val="10"/>
        <rFont val="Arial"/>
        <family val="2"/>
      </rPr>
      <t xml:space="preserve">Rainfed/dryland </t>
    </r>
  </si>
  <si>
    <t>2024 NEBRASKA SPRING PEA VARIETY TRIALS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</si>
</sst>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[$-409]mmmm\ d\,\ yyyy;@"/>
    <numFmt numFmtId="166" formatCode="mm/dd/yy;@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  <font>
      <b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6"/>
        <bgColor indexed="8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8" fillId="3" borderId="0"/>
    <xf numFmtId="0" fontId="8" fillId="3" borderId="0"/>
    <xf numFmtId="0" fontId="26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2" xfId="0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5" fillId="0" borderId="10" xfId="0" applyFont="1" applyBorder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9" fillId="0" borderId="11" xfId="1" applyFont="1" applyBorder="1"/>
    <xf numFmtId="0" fontId="9" fillId="0" borderId="10" xfId="1" applyFont="1" applyBorder="1"/>
    <xf numFmtId="0" fontId="7" fillId="0" borderId="12" xfId="0" applyFont="1" applyBorder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10" fillId="0" borderId="1" xfId="0" applyFont="1" applyBorder="1" applyProtection="1"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2" fillId="0" borderId="2" xfId="0" applyFont="1" applyBorder="1" applyProtection="1">
      <protection locked="0"/>
    </xf>
    <xf numFmtId="0" fontId="13" fillId="0" borderId="0" xfId="0" applyFont="1"/>
    <xf numFmtId="0" fontId="13" fillId="0" borderId="0" xfId="0" applyFont="1" applyAlignment="1">
      <alignment horizontal="left" vertical="top" wrapText="1"/>
    </xf>
    <xf numFmtId="0" fontId="17" fillId="0" borderId="0" xfId="2" applyFont="1"/>
    <xf numFmtId="0" fontId="17" fillId="0" borderId="0" xfId="2" applyFont="1" applyAlignment="1">
      <alignment horizontal="center"/>
    </xf>
    <xf numFmtId="0" fontId="19" fillId="0" borderId="0" xfId="2" applyFont="1"/>
    <xf numFmtId="0" fontId="16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20" fillId="0" borderId="0" xfId="0" applyFont="1"/>
    <xf numFmtId="0" fontId="21" fillId="0" borderId="11" xfId="2" applyFont="1" applyBorder="1" applyAlignment="1">
      <alignment horizontal="center"/>
    </xf>
    <xf numFmtId="0" fontId="21" fillId="0" borderId="0" xfId="2" applyFont="1" applyAlignment="1">
      <alignment horizontal="center"/>
    </xf>
    <xf numFmtId="0" fontId="21" fillId="0" borderId="0" xfId="2" applyFont="1"/>
    <xf numFmtId="0" fontId="21" fillId="0" borderId="10" xfId="2" applyFont="1" applyBorder="1" applyAlignment="1">
      <alignment horizontal="center"/>
    </xf>
    <xf numFmtId="2" fontId="21" fillId="0" borderId="11" xfId="2" applyNumberFormat="1" applyFont="1" applyBorder="1" applyAlignment="1">
      <alignment horizontal="center" vertical="center"/>
    </xf>
    <xf numFmtId="0" fontId="17" fillId="0" borderId="13" xfId="2" applyFont="1" applyBorder="1"/>
    <xf numFmtId="0" fontId="21" fillId="0" borderId="8" xfId="2" applyFont="1" applyBorder="1"/>
    <xf numFmtId="0" fontId="17" fillId="0" borderId="14" xfId="2" applyFont="1" applyBorder="1"/>
    <xf numFmtId="0" fontId="18" fillId="0" borderId="8" xfId="2" applyFont="1" applyBorder="1"/>
    <xf numFmtId="0" fontId="18" fillId="0" borderId="12" xfId="2" applyFont="1" applyBorder="1" applyAlignment="1">
      <alignment horizontal="left" vertical="top" wrapText="1"/>
    </xf>
    <xf numFmtId="0" fontId="18" fillId="0" borderId="0" xfId="0" applyFont="1"/>
    <xf numFmtId="0" fontId="20" fillId="0" borderId="10" xfId="1" applyFont="1" applyBorder="1" applyAlignment="1">
      <alignment horizontal="right"/>
    </xf>
    <xf numFmtId="0" fontId="20" fillId="0" borderId="10" xfId="1" applyFont="1" applyBorder="1"/>
    <xf numFmtId="0" fontId="20" fillId="0" borderId="11" xfId="1" applyFont="1" applyBorder="1" applyAlignment="1">
      <alignment horizontal="right"/>
    </xf>
    <xf numFmtId="0" fontId="20" fillId="0" borderId="11" xfId="1" applyFont="1" applyBorder="1"/>
    <xf numFmtId="0" fontId="20" fillId="0" borderId="12" xfId="1" applyFont="1" applyBorder="1" applyAlignment="1">
      <alignment horizontal="left" vertical="top" wrapText="1"/>
    </xf>
    <xf numFmtId="0" fontId="15" fillId="0" borderId="12" xfId="1" applyFont="1" applyBorder="1" applyAlignment="1">
      <alignment horizontal="left" vertical="top" wrapText="1"/>
    </xf>
    <xf numFmtId="0" fontId="18" fillId="0" borderId="15" xfId="2" applyFont="1" applyBorder="1" applyAlignment="1">
      <alignment horizontal="left" vertical="top" wrapText="1"/>
    </xf>
    <xf numFmtId="0" fontId="18" fillId="0" borderId="16" xfId="2" applyFont="1" applyBorder="1"/>
    <xf numFmtId="0" fontId="21" fillId="0" borderId="17" xfId="2" applyFont="1" applyBorder="1"/>
    <xf numFmtId="0" fontId="17" fillId="0" borderId="18" xfId="2" applyFont="1" applyBorder="1"/>
    <xf numFmtId="0" fontId="6" fillId="0" borderId="0" xfId="0" applyFont="1" applyAlignment="1" applyProtection="1">
      <alignment horizontal="center"/>
      <protection locked="0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0" fontId="6" fillId="0" borderId="11" xfId="0" applyFont="1" applyBorder="1" applyProtection="1">
      <protection locked="0"/>
    </xf>
    <xf numFmtId="0" fontId="5" fillId="0" borderId="19" xfId="0" applyFont="1" applyBorder="1" applyProtection="1">
      <protection locked="0"/>
    </xf>
    <xf numFmtId="0" fontId="5" fillId="0" borderId="19" xfId="0" applyFont="1" applyBorder="1" applyAlignment="1" applyProtection="1">
      <alignment horizontal="center"/>
      <protection locked="0"/>
    </xf>
    <xf numFmtId="164" fontId="7" fillId="0" borderId="12" xfId="0" applyNumberFormat="1" applyFont="1" applyBorder="1" applyAlignment="1">
      <alignment horizontal="center"/>
    </xf>
    <xf numFmtId="0" fontId="6" fillId="0" borderId="12" xfId="0" applyFont="1" applyBorder="1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0" fontId="20" fillId="0" borderId="11" xfId="1" applyFont="1" applyBorder="1" applyAlignment="1">
      <alignment horizontal="left"/>
    </xf>
    <xf numFmtId="1" fontId="20" fillId="0" borderId="11" xfId="1" applyNumberFormat="1" applyFont="1" applyBorder="1"/>
    <xf numFmtId="1" fontId="21" fillId="0" borderId="11" xfId="2" applyNumberFormat="1" applyFont="1" applyBorder="1" applyAlignment="1">
      <alignment horizontal="center" vertical="center"/>
    </xf>
    <xf numFmtId="1" fontId="21" fillId="0" borderId="10" xfId="2" applyNumberFormat="1" applyFont="1" applyBorder="1" applyAlignment="1">
      <alignment horizontal="center" vertical="center"/>
    </xf>
    <xf numFmtId="2" fontId="21" fillId="2" borderId="11" xfId="2" applyNumberFormat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left" vertical="top" wrapText="1"/>
    </xf>
    <xf numFmtId="0" fontId="20" fillId="2" borderId="11" xfId="1" applyFont="1" applyFill="1" applyBorder="1"/>
    <xf numFmtId="1" fontId="20" fillId="2" borderId="11" xfId="1" applyNumberFormat="1" applyFont="1" applyFill="1" applyBorder="1" applyAlignment="1">
      <alignment horizontal="right"/>
    </xf>
    <xf numFmtId="1" fontId="20" fillId="2" borderId="11" xfId="1" applyNumberFormat="1" applyFont="1" applyFill="1" applyBorder="1"/>
    <xf numFmtId="0" fontId="15" fillId="4" borderId="12" xfId="1" applyFont="1" applyFill="1" applyBorder="1" applyAlignment="1">
      <alignment horizontal="left" vertical="top" wrapText="1"/>
    </xf>
    <xf numFmtId="0" fontId="20" fillId="4" borderId="11" xfId="1" applyFont="1" applyFill="1" applyBorder="1"/>
    <xf numFmtId="1" fontId="20" fillId="4" borderId="11" xfId="1" applyNumberFormat="1" applyFont="1" applyFill="1" applyBorder="1"/>
    <xf numFmtId="0" fontId="23" fillId="0" borderId="0" xfId="0" applyFont="1"/>
    <xf numFmtId="0" fontId="16" fillId="0" borderId="0" xfId="0" applyFont="1"/>
    <xf numFmtId="0" fontId="16" fillId="2" borderId="0" xfId="0" applyFont="1" applyFill="1"/>
    <xf numFmtId="0" fontId="23" fillId="2" borderId="0" xfId="0" applyFont="1" applyFill="1"/>
    <xf numFmtId="0" fontId="7" fillId="0" borderId="20" xfId="0" applyFont="1" applyBorder="1" applyProtection="1">
      <protection locked="0"/>
    </xf>
    <xf numFmtId="164" fontId="7" fillId="0" borderId="20" xfId="0" applyNumberFormat="1" applyFont="1" applyBorder="1" applyAlignment="1">
      <alignment horizontal="center"/>
    </xf>
    <xf numFmtId="0" fontId="6" fillId="0" borderId="20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25" fillId="0" borderId="0" xfId="0" applyFont="1" applyAlignment="1" applyProtection="1">
      <alignment horizontal="left"/>
      <protection locked="0"/>
    </xf>
    <xf numFmtId="0" fontId="2" fillId="0" borderId="0" xfId="0" applyFont="1"/>
    <xf numFmtId="0" fontId="6" fillId="0" borderId="0" xfId="0" applyFont="1" applyAlignment="1" applyProtection="1">
      <alignment horizontal="left" vertical="top"/>
      <protection locked="0"/>
    </xf>
    <xf numFmtId="0" fontId="6" fillId="0" borderId="3" xfId="0" applyFont="1" applyBorder="1" applyProtection="1">
      <protection locked="0"/>
    </xf>
    <xf numFmtId="0" fontId="24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22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4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24" fillId="0" borderId="0" xfId="0" applyFont="1" applyProtection="1">
      <protection locked="0"/>
    </xf>
    <xf numFmtId="0" fontId="7" fillId="0" borderId="7" xfId="0" applyFont="1" applyBorder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12" fillId="0" borderId="7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8" xfId="0" applyFont="1" applyBorder="1" applyProtection="1">
      <protection locked="0"/>
    </xf>
    <xf numFmtId="0" fontId="12" fillId="0" borderId="8" xfId="0" applyFont="1" applyBorder="1" applyAlignment="1" applyProtection="1">
      <alignment horizontal="left"/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2" fillId="0" borderId="10" xfId="0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164" fontId="6" fillId="0" borderId="12" xfId="0" applyNumberFormat="1" applyFont="1" applyBorder="1" applyProtection="1">
      <protection locked="0"/>
    </xf>
    <xf numFmtId="14" fontId="2" fillId="0" borderId="7" xfId="0" applyNumberFormat="1" applyFont="1" applyBorder="1" applyProtection="1">
      <protection locked="0"/>
    </xf>
    <xf numFmtId="0" fontId="26" fillId="0" borderId="8" xfId="7" applyBorder="1" applyProtection="1"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14" fillId="0" borderId="12" xfId="0" applyFont="1" applyBorder="1" applyAlignment="1" applyProtection="1">
      <alignment horizontal="center" vertical="top" wrapText="1"/>
      <protection locked="0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7" fillId="0" borderId="12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right"/>
      <protection locked="0"/>
    </xf>
    <xf numFmtId="165" fontId="7" fillId="0" borderId="3" xfId="0" applyNumberFormat="1" applyFont="1" applyBorder="1" applyAlignment="1" applyProtection="1">
      <alignment horizontal="left"/>
      <protection locked="0"/>
    </xf>
    <xf numFmtId="166" fontId="28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8">
    <cellStyle name="20% - Accent1 2" xfId="6" xr:uid="{00000000-0005-0000-0000-000000000000}"/>
    <cellStyle name="20% - Accent1 3" xfId="5" xr:uid="{00000000-0005-0000-0000-000001000000}"/>
    <cellStyle name="Hyperlink" xfId="7" builtinId="8"/>
    <cellStyle name="Normal" xfId="0" builtinId="0"/>
    <cellStyle name="Normal 2" xfId="2" xr:uid="{00000000-0005-0000-0000-000004000000}"/>
    <cellStyle name="Normal 3" xfId="3" xr:uid="{00000000-0005-0000-0000-000005000000}"/>
    <cellStyle name="Normal 3 10 2" xfId="4" xr:uid="{00000000-0005-0000-0000-000006000000}"/>
    <cellStyle name="Normal 4" xfId="1" xr:uid="{00000000-0005-0000-0000-000007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98714</xdr:colOff>
      <xdr:row>1</xdr:row>
      <xdr:rowOff>113742</xdr:rowOff>
    </xdr:from>
    <xdr:to>
      <xdr:col>8</xdr:col>
      <xdr:colOff>762000</xdr:colOff>
      <xdr:row>5</xdr:row>
      <xdr:rowOff>127634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05800B-8880-4D4D-8878-A6CD479AA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289" y="313767"/>
          <a:ext cx="663286" cy="661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topLeftCell="A24" workbookViewId="0">
      <selection activeCell="K66" sqref="K66"/>
    </sheetView>
  </sheetViews>
  <sheetFormatPr defaultColWidth="9.140625" defaultRowHeight="15" x14ac:dyDescent="0.2"/>
  <cols>
    <col min="1" max="1" width="20.42578125" style="3" customWidth="1"/>
    <col min="2" max="2" width="11" style="2" customWidth="1"/>
    <col min="3" max="3" width="11.140625" style="2" customWidth="1"/>
    <col min="4" max="4" width="10" style="2" customWidth="1"/>
    <col min="5" max="5" width="11" style="2" customWidth="1"/>
    <col min="6" max="6" width="12.140625" style="2" customWidth="1"/>
    <col min="7" max="7" width="11" style="2" customWidth="1"/>
    <col min="8" max="8" width="10.85546875" style="2" customWidth="1"/>
    <col min="9" max="9" width="12.42578125" style="3" customWidth="1"/>
    <col min="10" max="10" width="27.42578125" style="3" customWidth="1"/>
    <col min="11" max="16384" width="9.140625" style="3"/>
  </cols>
  <sheetData>
    <row r="1" spans="1:12" ht="15.75" x14ac:dyDescent="0.25">
      <c r="A1" s="15" t="s">
        <v>75</v>
      </c>
      <c r="B1" s="16"/>
      <c r="C1" s="17"/>
      <c r="D1" s="1"/>
      <c r="E1" s="1"/>
      <c r="F1" s="1"/>
      <c r="G1" s="1"/>
      <c r="H1" s="1"/>
    </row>
    <row r="2" spans="1:12" s="7" customFormat="1" ht="12.75" x14ac:dyDescent="0.2">
      <c r="B2" s="89" t="s">
        <v>65</v>
      </c>
    </row>
    <row r="3" spans="1:12" s="7" customFormat="1" ht="12.75" x14ac:dyDescent="0.2">
      <c r="A3" s="8"/>
      <c r="B3" s="48"/>
    </row>
    <row r="4" spans="1:12" s="7" customFormat="1" ht="12.75" x14ac:dyDescent="0.2">
      <c r="A4" s="116">
        <v>45342</v>
      </c>
    </row>
    <row r="5" spans="1:12" s="7" customFormat="1" ht="12.75" x14ac:dyDescent="0.2">
      <c r="A5" s="81" t="s">
        <v>61</v>
      </c>
    </row>
    <row r="6" spans="1:12" s="7" customFormat="1" ht="12.75" x14ac:dyDescent="0.2">
      <c r="A6" s="119" t="s">
        <v>76</v>
      </c>
      <c r="B6" s="120"/>
      <c r="C6" s="120"/>
      <c r="D6" s="120"/>
      <c r="E6" s="120"/>
      <c r="F6" s="120"/>
      <c r="G6" s="120"/>
      <c r="H6" s="120"/>
    </row>
    <row r="7" spans="1:12" s="7" customFormat="1" ht="12.75" x14ac:dyDescent="0.2">
      <c r="A7" s="121"/>
      <c r="B7" s="120"/>
      <c r="C7" s="120"/>
      <c r="D7" s="120"/>
      <c r="E7" s="120"/>
      <c r="F7" s="120"/>
      <c r="G7" s="120"/>
      <c r="H7" s="120"/>
    </row>
    <row r="8" spans="1:12" s="7" customFormat="1" ht="12.75" x14ac:dyDescent="0.2">
      <c r="A8" s="81"/>
      <c r="B8" s="114"/>
      <c r="C8" s="114"/>
      <c r="D8" s="114"/>
      <c r="E8" s="114"/>
      <c r="F8" s="114"/>
      <c r="G8" s="114"/>
      <c r="H8" s="114"/>
    </row>
    <row r="9" spans="1:12" s="7" customFormat="1" ht="12.75" x14ac:dyDescent="0.2">
      <c r="A9" s="119" t="s">
        <v>62</v>
      </c>
      <c r="B9" s="120"/>
      <c r="C9" s="120"/>
      <c r="D9" s="120"/>
      <c r="E9" s="120"/>
      <c r="F9" s="120"/>
      <c r="G9" s="120"/>
      <c r="H9" s="120"/>
    </row>
    <row r="10" spans="1:12" s="7" customFormat="1" ht="12.75" x14ac:dyDescent="0.2">
      <c r="A10" s="121"/>
      <c r="B10" s="120"/>
      <c r="C10" s="120"/>
      <c r="D10" s="120"/>
      <c r="E10" s="120"/>
      <c r="F10" s="120"/>
      <c r="G10" s="120"/>
      <c r="H10" s="120"/>
    </row>
    <row r="11" spans="1:12" s="7" customFormat="1" ht="3.75" customHeight="1" x14ac:dyDescent="0.2">
      <c r="A11" s="111"/>
      <c r="B11" s="112"/>
      <c r="C11" s="112"/>
      <c r="D11" s="112"/>
      <c r="E11" s="112"/>
      <c r="F11" s="112"/>
      <c r="G11" s="112"/>
      <c r="H11" s="112"/>
    </row>
    <row r="12" spans="1:12" ht="5.25" customHeight="1" x14ac:dyDescent="0.2">
      <c r="A12" s="111"/>
      <c r="B12" s="112"/>
      <c r="C12" s="112"/>
      <c r="D12" s="112"/>
      <c r="E12" s="112"/>
      <c r="F12" s="112"/>
      <c r="G12" s="112"/>
      <c r="H12" s="112"/>
    </row>
    <row r="13" spans="1:12" ht="16.5" customHeight="1" x14ac:dyDescent="0.2">
      <c r="A13" s="82" t="s">
        <v>44</v>
      </c>
      <c r="B13" s="48"/>
      <c r="C13" s="7"/>
      <c r="D13" s="7"/>
      <c r="E13" s="7"/>
      <c r="F13" s="7"/>
      <c r="G13" s="7"/>
      <c r="H13" s="7"/>
    </row>
    <row r="14" spans="1:12" ht="16.899999999999999" customHeight="1" x14ac:dyDescent="0.2">
      <c r="A14" s="83" t="s">
        <v>68</v>
      </c>
      <c r="B14" s="7"/>
      <c r="C14" s="7"/>
      <c r="D14" s="7"/>
      <c r="E14" s="3"/>
      <c r="F14" s="7"/>
      <c r="G14" s="84"/>
      <c r="H14" s="84"/>
      <c r="I14" s="4"/>
    </row>
    <row r="15" spans="1:12" x14ac:dyDescent="0.2">
      <c r="A15" s="83" t="s">
        <v>69</v>
      </c>
      <c r="B15" s="7"/>
      <c r="C15" s="7"/>
      <c r="D15" s="7"/>
      <c r="E15" s="8"/>
      <c r="F15" s="7"/>
      <c r="G15" s="7"/>
      <c r="H15" s="7"/>
      <c r="I15" s="80"/>
      <c r="J15" s="7"/>
      <c r="K15" s="7"/>
      <c r="L15" s="7"/>
    </row>
    <row r="16" spans="1:12" x14ac:dyDescent="0.2">
      <c r="A16" s="83" t="s">
        <v>81</v>
      </c>
      <c r="B16" s="7"/>
      <c r="C16" s="7"/>
      <c r="D16" s="7"/>
      <c r="E16" s="7"/>
      <c r="F16" s="7"/>
      <c r="G16" s="7"/>
      <c r="H16" s="7"/>
      <c r="I16" s="80"/>
      <c r="J16" s="7"/>
      <c r="K16" s="7"/>
      <c r="L16" s="7"/>
    </row>
    <row r="17" spans="1:12" ht="8.25" customHeight="1" x14ac:dyDescent="0.2">
      <c r="A17" s="83"/>
      <c r="B17" s="7"/>
      <c r="C17" s="7"/>
      <c r="D17" s="7"/>
      <c r="E17" s="7"/>
      <c r="F17" s="7"/>
      <c r="G17" s="7"/>
      <c r="H17" s="7"/>
      <c r="I17" s="80"/>
      <c r="J17" s="7"/>
      <c r="K17" s="7"/>
      <c r="L17" s="7"/>
    </row>
    <row r="18" spans="1:12" x14ac:dyDescent="0.2">
      <c r="A18" s="82" t="s">
        <v>60</v>
      </c>
      <c r="B18" s="7"/>
      <c r="C18" s="7"/>
      <c r="D18" s="7"/>
      <c r="E18" s="7"/>
      <c r="F18" s="7"/>
      <c r="G18" s="7"/>
      <c r="H18" s="7"/>
      <c r="I18" s="80"/>
      <c r="J18" s="7"/>
      <c r="K18" s="7"/>
      <c r="L18" s="7"/>
    </row>
    <row r="19" spans="1:12" x14ac:dyDescent="0.2">
      <c r="A19" s="8" t="s">
        <v>77</v>
      </c>
      <c r="B19" s="7"/>
      <c r="C19" s="7"/>
      <c r="D19" s="7"/>
      <c r="E19" s="7"/>
      <c r="F19" s="7"/>
      <c r="G19" s="7"/>
      <c r="H19" s="7"/>
      <c r="I19" s="80"/>
      <c r="J19" s="7"/>
      <c r="K19" s="7"/>
      <c r="L19" s="7"/>
    </row>
    <row r="20" spans="1:12" x14ac:dyDescent="0.2">
      <c r="A20" s="7" t="s">
        <v>56</v>
      </c>
      <c r="B20" s="7"/>
      <c r="C20" s="7"/>
      <c r="D20" s="7"/>
      <c r="E20" s="7"/>
      <c r="F20" s="7"/>
      <c r="G20" s="7"/>
      <c r="H20" s="7"/>
      <c r="I20" s="80"/>
      <c r="J20" s="7"/>
      <c r="K20" s="7"/>
      <c r="L20" s="7"/>
    </row>
    <row r="21" spans="1:12" x14ac:dyDescent="0.2">
      <c r="A21" s="7" t="s">
        <v>63</v>
      </c>
      <c r="D21" s="7"/>
      <c r="E21" s="7"/>
      <c r="F21" s="7"/>
      <c r="G21" s="7"/>
      <c r="H21" s="7"/>
      <c r="I21" s="80"/>
      <c r="J21" s="7"/>
      <c r="K21" s="7"/>
      <c r="L21" s="7"/>
    </row>
    <row r="22" spans="1:12" x14ac:dyDescent="0.2">
      <c r="A22" s="7" t="s">
        <v>57</v>
      </c>
      <c r="B22" s="7"/>
      <c r="C22" s="7"/>
      <c r="D22" s="7"/>
      <c r="E22" s="8"/>
      <c r="F22" s="7"/>
      <c r="G22" s="7"/>
      <c r="H22" s="7"/>
      <c r="I22" s="80"/>
      <c r="J22" s="7"/>
      <c r="K22" s="7"/>
      <c r="L22" s="7"/>
    </row>
    <row r="23" spans="1:12" x14ac:dyDescent="0.2">
      <c r="A23" s="7" t="s">
        <v>58</v>
      </c>
      <c r="B23" s="7"/>
      <c r="C23" s="7"/>
      <c r="D23" s="7"/>
      <c r="E23" s="8"/>
      <c r="F23" s="7"/>
      <c r="G23" s="7"/>
      <c r="H23" s="7"/>
      <c r="I23" s="80"/>
      <c r="J23" s="7"/>
      <c r="K23" s="7"/>
      <c r="L23" s="7"/>
    </row>
    <row r="24" spans="1:12" x14ac:dyDescent="0.2">
      <c r="A24" s="7" t="s">
        <v>66</v>
      </c>
      <c r="B24" s="7"/>
      <c r="C24" s="7"/>
      <c r="D24" s="7"/>
      <c r="E24" s="8"/>
      <c r="F24" s="7"/>
      <c r="G24" s="7"/>
      <c r="H24" s="7"/>
      <c r="I24" s="80"/>
      <c r="J24" s="7"/>
      <c r="K24" s="7"/>
      <c r="L24" s="7"/>
    </row>
    <row r="25" spans="1:12" x14ac:dyDescent="0.2">
      <c r="A25" s="8" t="s">
        <v>59</v>
      </c>
      <c r="B25" s="7"/>
      <c r="C25" s="7"/>
      <c r="D25" s="7"/>
      <c r="E25" s="8"/>
      <c r="F25" s="7"/>
      <c r="G25" s="7"/>
      <c r="H25" s="7"/>
      <c r="I25" s="80"/>
      <c r="J25" s="7"/>
      <c r="K25" s="7"/>
      <c r="L25" s="7"/>
    </row>
    <row r="26" spans="1:12" ht="5.45" customHeight="1" x14ac:dyDescent="0.2">
      <c r="A26" s="83"/>
      <c r="B26" s="7"/>
      <c r="C26" s="7"/>
      <c r="D26" s="7"/>
      <c r="E26" s="80"/>
      <c r="F26" s="7"/>
      <c r="G26" s="7"/>
      <c r="H26" s="7"/>
      <c r="I26" s="80"/>
      <c r="J26" s="7"/>
      <c r="K26" s="7"/>
      <c r="L26" s="7"/>
    </row>
    <row r="27" spans="1:12" x14ac:dyDescent="0.2">
      <c r="A27" s="85" t="s">
        <v>14</v>
      </c>
      <c r="B27" s="7"/>
      <c r="C27" s="7"/>
      <c r="D27" s="7"/>
      <c r="E27" s="7"/>
      <c r="F27" s="7"/>
      <c r="G27" s="7"/>
      <c r="H27" s="7"/>
    </row>
    <row r="28" spans="1:12" x14ac:dyDescent="0.2">
      <c r="A28" s="84" t="s">
        <v>52</v>
      </c>
      <c r="B28" s="7" t="s">
        <v>4</v>
      </c>
      <c r="C28" s="7"/>
      <c r="D28" s="7"/>
      <c r="E28" s="7"/>
      <c r="F28" s="7"/>
      <c r="G28" s="115" t="s">
        <v>54</v>
      </c>
      <c r="H28" s="117">
        <v>45366</v>
      </c>
    </row>
    <row r="29" spans="1:12" x14ac:dyDescent="0.2">
      <c r="A29" s="84" t="s">
        <v>9</v>
      </c>
      <c r="B29" s="7" t="s">
        <v>10</v>
      </c>
      <c r="C29" s="7"/>
      <c r="D29" s="7"/>
      <c r="E29" s="7"/>
      <c r="F29" s="7"/>
      <c r="G29" s="115" t="s">
        <v>55</v>
      </c>
      <c r="H29" s="117">
        <v>45371</v>
      </c>
    </row>
    <row r="30" spans="1:12" x14ac:dyDescent="0.2">
      <c r="A30" s="8"/>
      <c r="B30" s="7" t="s">
        <v>11</v>
      </c>
      <c r="C30" s="7"/>
      <c r="D30" s="7"/>
      <c r="E30" s="7"/>
      <c r="F30" s="7"/>
      <c r="G30" s="7"/>
      <c r="H30" s="7"/>
    </row>
    <row r="31" spans="1:12" x14ac:dyDescent="0.2">
      <c r="A31" s="8"/>
      <c r="B31" s="7" t="s">
        <v>12</v>
      </c>
      <c r="C31" s="7"/>
      <c r="D31" s="7"/>
      <c r="E31" s="7"/>
      <c r="F31" s="7"/>
      <c r="G31" s="7"/>
      <c r="H31" s="7"/>
    </row>
    <row r="32" spans="1:12" ht="9" customHeight="1" x14ac:dyDescent="0.2">
      <c r="A32" s="7"/>
      <c r="B32" s="7"/>
      <c r="C32" s="48"/>
      <c r="D32" s="48"/>
      <c r="E32" s="48"/>
      <c r="F32" s="48"/>
      <c r="G32" s="48"/>
      <c r="H32" s="48"/>
    </row>
    <row r="33" spans="1:9" x14ac:dyDescent="0.2">
      <c r="A33" s="86" t="s">
        <v>78</v>
      </c>
      <c r="B33" s="7"/>
      <c r="C33" s="48"/>
      <c r="D33" s="48"/>
      <c r="E33" s="48"/>
      <c r="F33" s="48"/>
      <c r="G33" s="48"/>
      <c r="H33" s="48"/>
    </row>
    <row r="34" spans="1:9" x14ac:dyDescent="0.2">
      <c r="A34" s="87" t="s">
        <v>13</v>
      </c>
      <c r="B34" s="7"/>
      <c r="C34" s="48"/>
      <c r="D34" s="48"/>
      <c r="E34" s="48"/>
      <c r="F34" s="48"/>
      <c r="G34" s="48"/>
      <c r="H34" s="48"/>
    </row>
    <row r="35" spans="1:9" x14ac:dyDescent="0.2">
      <c r="A35" s="88" t="s">
        <v>45</v>
      </c>
      <c r="B35" s="7"/>
      <c r="C35" s="48"/>
      <c r="D35" s="48"/>
      <c r="E35" s="48"/>
      <c r="F35" s="48"/>
      <c r="G35" s="48"/>
      <c r="H35" s="48"/>
    </row>
    <row r="36" spans="1:9" ht="7.5" customHeight="1" x14ac:dyDescent="0.2">
      <c r="A36" s="7"/>
      <c r="B36" s="7"/>
      <c r="C36" s="48"/>
      <c r="D36" s="48"/>
      <c r="E36" s="48"/>
      <c r="F36" s="48"/>
      <c r="G36" s="48"/>
      <c r="H36" s="48"/>
    </row>
    <row r="37" spans="1:9" x14ac:dyDescent="0.2">
      <c r="A37" s="89" t="s">
        <v>15</v>
      </c>
      <c r="B37" s="7"/>
      <c r="C37" s="48"/>
      <c r="D37" s="48"/>
      <c r="E37" s="48"/>
      <c r="F37" s="48"/>
      <c r="G37" s="48"/>
      <c r="H37" s="48"/>
    </row>
    <row r="38" spans="1:9" x14ac:dyDescent="0.2">
      <c r="A38" s="7" t="s">
        <v>79</v>
      </c>
      <c r="B38" s="48"/>
      <c r="C38" s="48"/>
      <c r="D38" s="48"/>
      <c r="E38" s="48"/>
      <c r="F38" s="48"/>
      <c r="G38" s="48"/>
      <c r="H38" s="48"/>
    </row>
    <row r="39" spans="1:9" x14ac:dyDescent="0.2">
      <c r="A39" s="7"/>
      <c r="B39" s="48"/>
      <c r="C39" s="48"/>
      <c r="D39" s="48"/>
      <c r="E39" s="48"/>
      <c r="F39" s="48"/>
      <c r="G39" s="48"/>
      <c r="H39" s="48"/>
    </row>
    <row r="40" spans="1:9" x14ac:dyDescent="0.2">
      <c r="A40" s="8" t="s">
        <v>82</v>
      </c>
      <c r="B40" s="48"/>
      <c r="C40" s="48"/>
      <c r="D40" s="48"/>
      <c r="E40" s="48"/>
      <c r="F40" s="48"/>
      <c r="G40" s="48"/>
      <c r="H40" s="48"/>
    </row>
    <row r="41" spans="1:9" ht="15" customHeight="1" x14ac:dyDescent="0.2">
      <c r="A41" s="90" t="s">
        <v>48</v>
      </c>
      <c r="B41" s="48"/>
      <c r="C41" s="91" t="s">
        <v>1</v>
      </c>
      <c r="D41" s="92"/>
      <c r="E41" s="92"/>
      <c r="F41" s="92"/>
      <c r="G41" s="93" t="s">
        <v>0</v>
      </c>
      <c r="H41" s="103"/>
    </row>
    <row r="42" spans="1:9" ht="15" customHeight="1" x14ac:dyDescent="0.2">
      <c r="A42" s="118" t="s">
        <v>49</v>
      </c>
      <c r="B42" s="118"/>
      <c r="C42" s="91" t="s">
        <v>2</v>
      </c>
      <c r="D42" s="95"/>
      <c r="E42" s="95"/>
      <c r="F42" s="95"/>
      <c r="G42" s="93" t="s">
        <v>3</v>
      </c>
      <c r="H42" s="104"/>
    </row>
    <row r="43" spans="1:9" x14ac:dyDescent="0.2">
      <c r="A43" s="94" t="s">
        <v>50</v>
      </c>
      <c r="B43" s="48"/>
      <c r="C43" s="93"/>
      <c r="D43" s="96" t="s">
        <v>80</v>
      </c>
      <c r="E43" s="97"/>
      <c r="F43" s="56"/>
      <c r="G43" s="93"/>
      <c r="H43" s="93"/>
    </row>
    <row r="44" spans="1:9" ht="15.75" customHeight="1" x14ac:dyDescent="0.2">
      <c r="A44" s="8" t="s">
        <v>51</v>
      </c>
      <c r="B44" s="48"/>
      <c r="C44" s="91"/>
      <c r="D44" s="98"/>
      <c r="E44" s="48"/>
      <c r="F44" s="91"/>
      <c r="G44" s="98"/>
      <c r="H44" s="98"/>
    </row>
    <row r="45" spans="1:9" ht="7.5" customHeight="1" x14ac:dyDescent="0.2">
      <c r="A45" s="8"/>
      <c r="B45" s="48"/>
      <c r="C45" s="91"/>
      <c r="D45" s="98"/>
      <c r="E45" s="48"/>
      <c r="F45" s="91"/>
      <c r="G45" s="98"/>
      <c r="H45" s="98"/>
    </row>
    <row r="46" spans="1:9" ht="13.9" customHeight="1" x14ac:dyDescent="0.2">
      <c r="A46" s="93" t="s">
        <v>6</v>
      </c>
      <c r="B46" s="93"/>
      <c r="C46" s="13" t="s">
        <v>7</v>
      </c>
      <c r="D46" s="14"/>
      <c r="G46" s="109" t="s">
        <v>34</v>
      </c>
      <c r="H46" s="110"/>
      <c r="I46" s="98"/>
    </row>
    <row r="47" spans="1:9" ht="45" customHeight="1" thickBot="1" x14ac:dyDescent="0.25">
      <c r="A47" s="113" t="s">
        <v>5</v>
      </c>
      <c r="B47" s="108" t="s">
        <v>71</v>
      </c>
      <c r="C47" s="108" t="s">
        <v>72</v>
      </c>
      <c r="D47" s="108" t="s">
        <v>73</v>
      </c>
      <c r="E47" s="107" t="s">
        <v>70</v>
      </c>
      <c r="F47" s="108" t="s">
        <v>53</v>
      </c>
      <c r="G47" s="108" t="s">
        <v>46</v>
      </c>
      <c r="H47" s="108" t="s">
        <v>47</v>
      </c>
    </row>
    <row r="48" spans="1:9" s="6" customFormat="1" ht="16.149999999999999" customHeight="1" thickTop="1" x14ac:dyDescent="0.2">
      <c r="A48" s="10"/>
      <c r="B48" s="101"/>
      <c r="C48" s="101"/>
      <c r="D48" s="101"/>
      <c r="E48" s="101"/>
      <c r="F48" s="106"/>
      <c r="G48" s="106"/>
      <c r="H48" s="106"/>
    </row>
    <row r="49" spans="1:13" s="6" customFormat="1" ht="16.149999999999999" customHeight="1" x14ac:dyDescent="0.2">
      <c r="A49" s="11"/>
      <c r="B49" s="100"/>
      <c r="C49" s="100"/>
      <c r="D49" s="100"/>
      <c r="E49" s="101"/>
      <c r="F49" s="105"/>
      <c r="G49" s="105"/>
      <c r="H49" s="105"/>
    </row>
    <row r="50" spans="1:13" s="6" customFormat="1" ht="16.149999999999999" customHeight="1" x14ac:dyDescent="0.2">
      <c r="A50" s="11"/>
      <c r="B50" s="100"/>
      <c r="C50" s="100"/>
      <c r="D50" s="100"/>
      <c r="E50" s="101"/>
      <c r="F50" s="105"/>
      <c r="G50" s="105"/>
      <c r="H50" s="105"/>
    </row>
    <row r="51" spans="1:13" s="6" customFormat="1" ht="16.149999999999999" customHeight="1" x14ac:dyDescent="0.2">
      <c r="A51" s="99"/>
      <c r="B51" s="100"/>
      <c r="C51" s="100"/>
      <c r="D51" s="100"/>
      <c r="E51" s="100"/>
      <c r="F51" s="105"/>
      <c r="G51" s="105"/>
      <c r="H51" s="105"/>
    </row>
    <row r="52" spans="1:13" s="6" customFormat="1" ht="16.149999999999999" customHeight="1" x14ac:dyDescent="0.2">
      <c r="A52" s="99"/>
      <c r="B52" s="100"/>
      <c r="C52" s="100"/>
      <c r="D52" s="100"/>
      <c r="E52" s="100"/>
      <c r="F52" s="105"/>
      <c r="G52" s="105"/>
      <c r="H52" s="105"/>
    </row>
    <row r="53" spans="1:13" s="6" customFormat="1" ht="16.149999999999999" customHeight="1" x14ac:dyDescent="0.2">
      <c r="A53" s="99"/>
      <c r="B53" s="100"/>
      <c r="C53" s="100"/>
      <c r="D53" s="100"/>
      <c r="E53" s="100"/>
      <c r="F53" s="105"/>
      <c r="G53" s="105"/>
      <c r="H53" s="105"/>
    </row>
    <row r="54" spans="1:13" s="6" customFormat="1" ht="16.149999999999999" customHeight="1" x14ac:dyDescent="0.2">
      <c r="A54" s="99"/>
      <c r="B54" s="100"/>
      <c r="C54" s="100"/>
      <c r="D54" s="100"/>
      <c r="E54" s="100"/>
      <c r="F54" s="105"/>
      <c r="G54" s="105"/>
      <c r="H54" s="105"/>
    </row>
    <row r="55" spans="1:13" s="6" customFormat="1" ht="16.149999999999999" customHeight="1" x14ac:dyDescent="0.2">
      <c r="A55" s="99"/>
      <c r="B55" s="100"/>
      <c r="C55" s="100"/>
      <c r="D55" s="100"/>
      <c r="E55" s="100"/>
      <c r="F55" s="105"/>
      <c r="G55" s="105"/>
      <c r="H55" s="105"/>
    </row>
    <row r="56" spans="1:13" s="6" customFormat="1" ht="16.149999999999999" customHeight="1" x14ac:dyDescent="0.2">
      <c r="A56" s="99"/>
      <c r="B56" s="100"/>
      <c r="C56" s="100"/>
      <c r="D56" s="100"/>
      <c r="E56" s="100"/>
      <c r="F56" s="105"/>
      <c r="G56" s="105"/>
      <c r="H56" s="105"/>
      <c r="M56" s="3"/>
    </row>
    <row r="57" spans="1:13" s="6" customFormat="1" ht="16.149999999999999" customHeight="1" x14ac:dyDescent="0.2">
      <c r="A57" s="99"/>
      <c r="B57" s="100"/>
      <c r="C57" s="100"/>
      <c r="D57" s="100"/>
      <c r="E57" s="100"/>
      <c r="F57" s="105"/>
      <c r="G57" s="105"/>
      <c r="H57" s="105"/>
    </row>
    <row r="58" spans="1:13" s="6" customFormat="1" ht="16.149999999999999" customHeight="1" x14ac:dyDescent="0.2">
      <c r="A58" s="5"/>
      <c r="B58" s="9"/>
      <c r="C58" s="9"/>
      <c r="D58" s="9"/>
      <c r="E58" s="9"/>
      <c r="F58" s="5"/>
      <c r="G58" s="5"/>
      <c r="H58" s="5"/>
    </row>
    <row r="59" spans="1:13" s="6" customFormat="1" ht="16.149999999999999" customHeight="1" x14ac:dyDescent="0.2">
      <c r="A59" s="5"/>
      <c r="B59" s="9"/>
      <c r="C59" s="9"/>
      <c r="D59" s="9"/>
      <c r="E59" s="9"/>
      <c r="F59" s="5"/>
      <c r="G59" s="5"/>
      <c r="H59" s="5"/>
    </row>
    <row r="60" spans="1:13" s="6" customFormat="1" ht="16.149999999999999" customHeight="1" x14ac:dyDescent="0.2">
      <c r="A60" s="5"/>
      <c r="B60" s="9"/>
      <c r="C60" s="9"/>
      <c r="D60" s="9"/>
      <c r="E60" s="9"/>
      <c r="F60" s="5"/>
      <c r="G60" s="5"/>
      <c r="H60" s="5"/>
    </row>
    <row r="61" spans="1:13" s="6" customFormat="1" ht="16.149999999999999" customHeight="1" x14ac:dyDescent="0.2">
      <c r="A61" s="5"/>
      <c r="B61" s="9"/>
      <c r="C61" s="9"/>
      <c r="D61" s="9"/>
      <c r="E61" s="9"/>
      <c r="F61" s="5"/>
      <c r="G61" s="5"/>
      <c r="H61" s="5"/>
    </row>
    <row r="62" spans="1:13" s="6" customFormat="1" ht="16.149999999999999" customHeight="1" x14ac:dyDescent="0.2">
      <c r="A62" s="5"/>
      <c r="B62" s="9"/>
      <c r="C62" s="9"/>
      <c r="D62" s="9"/>
      <c r="E62" s="9"/>
      <c r="F62" s="5"/>
      <c r="G62" s="5"/>
      <c r="H62" s="5"/>
    </row>
    <row r="63" spans="1:13" s="6" customFormat="1" ht="16.149999999999999" customHeight="1" x14ac:dyDescent="0.2">
      <c r="A63" s="5"/>
      <c r="B63" s="9"/>
      <c r="C63" s="9"/>
      <c r="D63" s="9"/>
      <c r="E63" s="9"/>
      <c r="F63" s="5"/>
      <c r="G63" s="5"/>
      <c r="H63" s="5"/>
    </row>
    <row r="64" spans="1:13" s="6" customFormat="1" ht="16.149999999999999" customHeight="1" x14ac:dyDescent="0.2">
      <c r="A64" s="5"/>
      <c r="B64" s="9"/>
      <c r="C64" s="9"/>
      <c r="D64" s="9"/>
      <c r="E64" s="9"/>
      <c r="F64" s="5"/>
      <c r="G64" s="5"/>
      <c r="H64" s="5"/>
    </row>
    <row r="65" spans="1:8" s="6" customFormat="1" ht="16.149999999999999" customHeight="1" x14ac:dyDescent="0.2">
      <c r="A65" s="5"/>
      <c r="B65" s="9"/>
      <c r="C65" s="9"/>
      <c r="D65" s="9"/>
      <c r="E65" s="9"/>
      <c r="F65" s="5"/>
      <c r="G65" s="5"/>
      <c r="H65" s="5"/>
    </row>
    <row r="66" spans="1:8" s="6" customFormat="1" ht="16.149999999999999" customHeight="1" thickBot="1" x14ac:dyDescent="0.25">
      <c r="A66" s="52"/>
      <c r="B66" s="53"/>
      <c r="C66" s="53"/>
      <c r="D66" s="53"/>
      <c r="E66" s="53"/>
      <c r="F66" s="52"/>
      <c r="G66" s="52"/>
      <c r="H66" s="52"/>
    </row>
    <row r="67" spans="1:8" s="7" customFormat="1" ht="13.9" customHeight="1" x14ac:dyDescent="0.2">
      <c r="A67" s="49" t="s">
        <v>8</v>
      </c>
      <c r="B67" s="50">
        <f>SUM(B48:B66)</f>
        <v>0</v>
      </c>
      <c r="C67" s="50">
        <f>SUM(C48:C66)</f>
        <v>0</v>
      </c>
      <c r="D67" s="50">
        <f>SUM(D48:D66)</f>
        <v>0</v>
      </c>
      <c r="E67" s="50"/>
      <c r="F67" s="51"/>
      <c r="G67" s="51"/>
      <c r="H67" s="51"/>
    </row>
    <row r="68" spans="1:8" s="7" customFormat="1" ht="13.9" customHeight="1" thickBot="1" x14ac:dyDescent="0.25">
      <c r="A68" s="12" t="s">
        <v>74</v>
      </c>
      <c r="B68" s="54">
        <f>SUM(B47:B66)*300</f>
        <v>0</v>
      </c>
      <c r="C68" s="54">
        <f t="shared" ref="C68:D68" si="0">SUM(C47:C66)*300</f>
        <v>0</v>
      </c>
      <c r="D68" s="54">
        <f t="shared" si="0"/>
        <v>0</v>
      </c>
      <c r="E68" s="54"/>
      <c r="F68" s="55"/>
      <c r="G68" s="55"/>
      <c r="H68" s="102">
        <f>SUM(B68:D68)</f>
        <v>0</v>
      </c>
    </row>
    <row r="69" spans="1:8" s="7" customFormat="1" ht="13.9" customHeight="1" thickTop="1" x14ac:dyDescent="0.2">
      <c r="A69" s="73"/>
      <c r="B69" s="74"/>
      <c r="C69" s="74"/>
      <c r="D69" s="74"/>
      <c r="E69" s="74"/>
      <c r="F69" s="75"/>
      <c r="G69" s="75"/>
      <c r="H69" s="75"/>
    </row>
    <row r="70" spans="1:8" ht="14.45" customHeight="1" x14ac:dyDescent="0.25">
      <c r="A70" s="76" t="s">
        <v>67</v>
      </c>
      <c r="B70" s="77" t="s">
        <v>41</v>
      </c>
      <c r="C70" s="77" t="s">
        <v>41</v>
      </c>
      <c r="D70" s="77" t="s">
        <v>41</v>
      </c>
      <c r="E70" s="77"/>
      <c r="F70" s="76"/>
      <c r="G70" s="76"/>
      <c r="H70" s="76"/>
    </row>
    <row r="71" spans="1:8" x14ac:dyDescent="0.2">
      <c r="A71" s="3" t="s">
        <v>64</v>
      </c>
    </row>
    <row r="72" spans="1:8" x14ac:dyDescent="0.2">
      <c r="A72" s="78"/>
    </row>
    <row r="73" spans="1:8" x14ac:dyDescent="0.2">
      <c r="A73" s="78"/>
    </row>
    <row r="74" spans="1:8" x14ac:dyDescent="0.2">
      <c r="A74" s="78"/>
    </row>
    <row r="75" spans="1:8" x14ac:dyDescent="0.2">
      <c r="A75" s="79"/>
    </row>
  </sheetData>
  <sheetProtection selectLockedCells="1"/>
  <mergeCells count="3">
    <mergeCell ref="A42:B42"/>
    <mergeCell ref="A6:H7"/>
    <mergeCell ref="A9:H10"/>
  </mergeCells>
  <phoneticPr fontId="3" type="noConversion"/>
  <pageMargins left="0" right="0" top="0.75" bottom="0.5" header="0.25" footer="0.28000000000000003"/>
  <pageSetup orientation="landscape" horizontalDpi="300" verticalDpi="300" r:id="rId1"/>
  <headerFooter alignWithMargins="0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workbookViewId="0">
      <selection activeCell="I44" sqref="I44"/>
    </sheetView>
  </sheetViews>
  <sheetFormatPr defaultColWidth="8.85546875" defaultRowHeight="11.25" x14ac:dyDescent="0.2"/>
  <cols>
    <col min="1" max="1" width="10.85546875" style="18" customWidth="1"/>
    <col min="2" max="2" width="10.5703125" style="18" customWidth="1"/>
    <col min="3" max="3" width="10.85546875" style="18" customWidth="1"/>
    <col min="4" max="4" width="12.140625" style="18" customWidth="1"/>
    <col min="5" max="5" width="9.5703125" style="18" customWidth="1"/>
    <col min="6" max="6" width="10.7109375" style="18" customWidth="1"/>
    <col min="7" max="7" width="10" style="18" customWidth="1"/>
    <col min="8" max="8" width="10.140625" style="18" customWidth="1"/>
    <col min="9" max="16384" width="8.85546875" style="18"/>
  </cols>
  <sheetData>
    <row r="1" spans="1:7" s="69" customFormat="1" ht="15.75" customHeight="1" x14ac:dyDescent="0.25">
      <c r="A1" s="70" t="s">
        <v>40</v>
      </c>
    </row>
    <row r="2" spans="1:7" s="69" customFormat="1" ht="15.75" customHeight="1" x14ac:dyDescent="0.25">
      <c r="A2" s="70"/>
    </row>
    <row r="3" spans="1:7" s="69" customFormat="1" ht="15.75" customHeight="1" x14ac:dyDescent="0.25">
      <c r="A3" s="70"/>
      <c r="B3" s="71" t="s">
        <v>37</v>
      </c>
      <c r="C3" s="71" t="s">
        <v>43</v>
      </c>
    </row>
    <row r="4" spans="1:7" s="69" customFormat="1" ht="15.75" customHeight="1" x14ac:dyDescent="0.25">
      <c r="A4" s="70"/>
      <c r="B4" s="72" t="s">
        <v>39</v>
      </c>
      <c r="C4" s="72" t="s">
        <v>41</v>
      </c>
    </row>
    <row r="5" spans="1:7" s="69" customFormat="1" ht="15.75" customHeight="1" x14ac:dyDescent="0.25">
      <c r="A5" s="70"/>
      <c r="B5" s="72" t="s">
        <v>39</v>
      </c>
      <c r="C5" s="72" t="s">
        <v>42</v>
      </c>
    </row>
    <row r="6" spans="1:7" s="69" customFormat="1" ht="15.75" customHeight="1" x14ac:dyDescent="0.25"/>
    <row r="7" spans="1:7" s="25" customFormat="1" ht="15.6" customHeight="1" x14ac:dyDescent="0.2">
      <c r="A7" s="23" t="s">
        <v>35</v>
      </c>
      <c r="B7" s="24"/>
      <c r="C7" s="24"/>
      <c r="D7" s="24"/>
      <c r="E7" s="24"/>
      <c r="F7" s="24"/>
    </row>
    <row r="8" spans="1:7" s="19" customFormat="1" ht="29.45" customHeight="1" thickBot="1" x14ac:dyDescent="0.25">
      <c r="A8" s="42" t="s">
        <v>25</v>
      </c>
      <c r="B8" s="43" t="s">
        <v>16</v>
      </c>
      <c r="C8" s="43" t="s">
        <v>17</v>
      </c>
      <c r="D8" s="62" t="s">
        <v>36</v>
      </c>
      <c r="E8" s="62" t="s">
        <v>20</v>
      </c>
      <c r="F8" s="66" t="s">
        <v>36</v>
      </c>
      <c r="G8" s="66" t="s">
        <v>20</v>
      </c>
    </row>
    <row r="9" spans="1:7" ht="18" customHeight="1" thickTop="1" x14ac:dyDescent="0.2">
      <c r="A9" s="57" t="s">
        <v>37</v>
      </c>
      <c r="B9" s="41"/>
      <c r="C9" s="41"/>
      <c r="D9" s="63">
        <f>5*25</f>
        <v>125</v>
      </c>
      <c r="E9" s="63"/>
      <c r="F9" s="67">
        <f>5*50</f>
        <v>250</v>
      </c>
      <c r="G9" s="67"/>
    </row>
    <row r="10" spans="1:7" ht="18" customHeight="1" x14ac:dyDescent="0.2">
      <c r="A10" s="40" t="s">
        <v>19</v>
      </c>
      <c r="B10" s="41">
        <v>350000</v>
      </c>
      <c r="C10" s="41">
        <f>B10/43560</f>
        <v>8.0348943985307617</v>
      </c>
      <c r="D10" s="64">
        <f>C10*125</f>
        <v>1004.3617998163452</v>
      </c>
      <c r="E10" s="65">
        <f t="shared" ref="E10:E11" si="0">4*D10</f>
        <v>4017.4471992653807</v>
      </c>
      <c r="F10" s="68">
        <f t="shared" ref="F10:F11" si="1">C10*250</f>
        <v>2008.7235996326904</v>
      </c>
      <c r="G10" s="68">
        <f t="shared" ref="G10:G11" si="2">4*F10</f>
        <v>8034.8943985307615</v>
      </c>
    </row>
    <row r="11" spans="1:7" ht="18" customHeight="1" x14ac:dyDescent="0.2">
      <c r="A11" s="38" t="s">
        <v>18</v>
      </c>
      <c r="B11" s="39">
        <v>450000</v>
      </c>
      <c r="C11" s="39">
        <f>B11/43560</f>
        <v>10.330578512396695</v>
      </c>
      <c r="D11" s="64">
        <f>C11*125</f>
        <v>1291.3223140495868</v>
      </c>
      <c r="E11" s="65">
        <f t="shared" si="0"/>
        <v>5165.2892561983472</v>
      </c>
      <c r="F11" s="68">
        <f t="shared" si="1"/>
        <v>2582.6446280991736</v>
      </c>
      <c r="G11" s="68">
        <f t="shared" si="2"/>
        <v>10330.578512396694</v>
      </c>
    </row>
    <row r="12" spans="1:7" ht="13.9" customHeight="1" x14ac:dyDescent="0.2">
      <c r="A12" s="20"/>
      <c r="B12" s="21"/>
      <c r="C12" s="20"/>
      <c r="D12" s="20"/>
      <c r="E12" s="20"/>
      <c r="F12" s="20"/>
      <c r="G12" s="20"/>
    </row>
    <row r="13" spans="1:7" ht="13.9" customHeight="1" x14ac:dyDescent="0.2">
      <c r="A13" s="20"/>
      <c r="B13" s="21"/>
      <c r="C13" s="20"/>
      <c r="D13" s="20"/>
      <c r="E13" s="20"/>
      <c r="F13" s="20"/>
      <c r="G13" s="20"/>
    </row>
    <row r="14" spans="1:7" ht="13.9" customHeight="1" x14ac:dyDescent="0.25">
      <c r="A14" s="22" t="s">
        <v>38</v>
      </c>
      <c r="B14" s="20"/>
      <c r="C14" s="20"/>
      <c r="D14" s="20"/>
      <c r="E14" s="20"/>
      <c r="F14" s="20"/>
      <c r="G14" s="20"/>
    </row>
    <row r="15" spans="1:7" ht="13.9" customHeight="1" x14ac:dyDescent="0.25">
      <c r="A15" s="22" t="s">
        <v>24</v>
      </c>
      <c r="B15" s="20"/>
      <c r="C15" s="20"/>
      <c r="D15" s="20"/>
      <c r="E15" s="20"/>
      <c r="F15" s="20"/>
      <c r="G15" s="20"/>
    </row>
    <row r="16" spans="1:7" ht="13.9" customHeight="1" x14ac:dyDescent="0.2">
      <c r="A16" s="20"/>
      <c r="B16" s="32"/>
      <c r="C16" s="35" t="s">
        <v>26</v>
      </c>
      <c r="D16" s="34"/>
      <c r="E16" s="35" t="s">
        <v>27</v>
      </c>
      <c r="F16" s="33"/>
      <c r="G16" s="34"/>
    </row>
    <row r="17" spans="1:7" s="37" customFormat="1" ht="19.149999999999999" customHeight="1" thickBot="1" x14ac:dyDescent="0.25">
      <c r="A17" s="36" t="s">
        <v>21</v>
      </c>
      <c r="B17" s="36" t="s">
        <v>29</v>
      </c>
      <c r="C17" s="36" t="s">
        <v>28</v>
      </c>
      <c r="D17" s="36" t="s">
        <v>30</v>
      </c>
      <c r="E17" s="36" t="s">
        <v>29</v>
      </c>
      <c r="F17" s="36" t="s">
        <v>28</v>
      </c>
      <c r="G17" s="36" t="s">
        <v>30</v>
      </c>
    </row>
    <row r="18" spans="1:7" s="26" customFormat="1" ht="17.45" customHeight="1" thickTop="1" x14ac:dyDescent="0.2">
      <c r="A18" s="27" t="s">
        <v>22</v>
      </c>
      <c r="B18" s="58">
        <v>4017.4471992653807</v>
      </c>
      <c r="C18" s="59">
        <f>B18*(100/90)</f>
        <v>4463.8302214059786</v>
      </c>
      <c r="D18" s="59">
        <f>C18*(100/80)</f>
        <v>5579.7877767574737</v>
      </c>
      <c r="E18" s="31">
        <f>B18/2000</f>
        <v>2.0087235996326904</v>
      </c>
      <c r="F18" s="31">
        <f t="shared" ref="F18:G19" si="3">C18/2000</f>
        <v>2.2319151107029893</v>
      </c>
      <c r="G18" s="31">
        <f t="shared" si="3"/>
        <v>2.789893888378737</v>
      </c>
    </row>
    <row r="19" spans="1:7" s="26" customFormat="1" ht="19.899999999999999" customHeight="1" x14ac:dyDescent="0.2">
      <c r="A19" s="30" t="s">
        <v>23</v>
      </c>
      <c r="B19" s="58">
        <v>5165.2892561983472</v>
      </c>
      <c r="C19" s="60">
        <f>B19*(100/90)</f>
        <v>5739.2102846648304</v>
      </c>
      <c r="D19" s="60">
        <f>C19*(100/80)</f>
        <v>7174.012855831038</v>
      </c>
      <c r="E19" s="31">
        <f>B19/2000</f>
        <v>2.5826446280991737</v>
      </c>
      <c r="F19" s="31">
        <f t="shared" si="3"/>
        <v>2.8696051423324151</v>
      </c>
      <c r="G19" s="31">
        <f t="shared" si="3"/>
        <v>3.5870064279155192</v>
      </c>
    </row>
    <row r="20" spans="1:7" s="26" customFormat="1" ht="13.9" customHeight="1" x14ac:dyDescent="0.2">
      <c r="A20" s="28"/>
      <c r="B20" s="29"/>
      <c r="C20" s="29"/>
      <c r="D20" s="29"/>
      <c r="E20" s="29"/>
      <c r="F20" s="29"/>
      <c r="G20" s="29"/>
    </row>
    <row r="21" spans="1:7" s="26" customFormat="1" ht="12.75" x14ac:dyDescent="0.2"/>
    <row r="22" spans="1:7" s="26" customFormat="1" ht="16.899999999999999" customHeight="1" x14ac:dyDescent="0.2">
      <c r="A22" s="26" t="s">
        <v>31</v>
      </c>
    </row>
    <row r="23" spans="1:7" s="26" customFormat="1" ht="16.899999999999999" customHeight="1" x14ac:dyDescent="0.2">
      <c r="A23" s="26" t="s">
        <v>32</v>
      </c>
    </row>
    <row r="24" spans="1:7" ht="12" thickBot="1" x14ac:dyDescent="0.25"/>
    <row r="25" spans="1:7" ht="13.5" thickBot="1" x14ac:dyDescent="0.25">
      <c r="A25" s="45" t="s">
        <v>33</v>
      </c>
      <c r="B25" s="45"/>
      <c r="C25" s="46"/>
      <c r="D25" s="47"/>
    </row>
    <row r="26" spans="1:7" ht="13.5" thickBot="1" x14ac:dyDescent="0.25">
      <c r="A26" s="36" t="s">
        <v>21</v>
      </c>
      <c r="B26" s="44" t="s">
        <v>29</v>
      </c>
      <c r="C26" s="44" t="s">
        <v>28</v>
      </c>
      <c r="D26" s="44" t="s">
        <v>30</v>
      </c>
    </row>
    <row r="27" spans="1:7" ht="13.5" thickTop="1" x14ac:dyDescent="0.2">
      <c r="A27" s="27" t="s">
        <v>22</v>
      </c>
      <c r="B27" s="31">
        <f>1.25*E18</f>
        <v>2.5109044995408629</v>
      </c>
      <c r="C27" s="31">
        <f t="shared" ref="C27:D27" si="4">1.25*F18</f>
        <v>2.7898938883787365</v>
      </c>
      <c r="D27" s="61">
        <f t="shared" si="4"/>
        <v>3.4873673604734212</v>
      </c>
    </row>
    <row r="28" spans="1:7" ht="20.45" customHeight="1" x14ac:dyDescent="0.2">
      <c r="A28" s="30" t="s">
        <v>23</v>
      </c>
      <c r="B28" s="31">
        <f>1.25*E19</f>
        <v>3.2283057851239674</v>
      </c>
      <c r="C28" s="31">
        <f t="shared" ref="C28:D28" si="5">1.25*F19</f>
        <v>3.5870064279155187</v>
      </c>
      <c r="D28" s="61">
        <f t="shared" si="5"/>
        <v>4.4837580348943993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7E6C3EDEA03341A8911C0C437C0B46" ma:contentTypeVersion="18" ma:contentTypeDescription="Create a new document." ma:contentTypeScope="" ma:versionID="ce1724b8475a9e17186da0a6e2f11c6e">
  <xsd:schema xmlns:xsd="http://www.w3.org/2001/XMLSchema" xmlns:xs="http://www.w3.org/2001/XMLSchema" xmlns:p="http://schemas.microsoft.com/office/2006/metadata/properties" xmlns:ns2="d4e5e1ba-d4ee-4a65-9de7-368ff1967396" xmlns:ns3="7cc5ef2a-ab5c-43d9-99b3-636a43b63f2f" targetNamespace="http://schemas.microsoft.com/office/2006/metadata/properties" ma:root="true" ma:fieldsID="024d34f7d4d7ed398145a09045f5f2f0" ns2:_="" ns3:_="">
    <xsd:import namespace="d4e5e1ba-d4ee-4a65-9de7-368ff1967396"/>
    <xsd:import namespace="7cc5ef2a-ab5c-43d9-99b3-636a43b63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5e1ba-d4ee-4a65-9de7-368ff1967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5ef2a-ab5c-43d9-99b3-636a43b63f2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110e72-96fc-4713-8da7-eddcf7ca5974}" ma:internalName="TaxCatchAll" ma:showField="CatchAllData" ma:web="7cc5ef2a-ab5c-43d9-99b3-636a43b63f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ABA1FC-A22A-4879-AE42-6FE788104E34}"/>
</file>

<file path=customXml/itemProps2.xml><?xml version="1.0" encoding="utf-8"?>
<ds:datastoreItem xmlns:ds="http://schemas.openxmlformats.org/officeDocument/2006/customXml" ds:itemID="{DF086CD3-0E2F-4C5E-94DA-A16CACF5DF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Nebraska Pea Variety Trial</vt:lpstr>
      <vt:lpstr>Seed Requirment</vt:lpstr>
    </vt:vector>
  </TitlesOfParts>
  <Company>University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GFrickel</dc:creator>
  <cp:lastModifiedBy>Dipak Santra</cp:lastModifiedBy>
  <cp:lastPrinted>2022-02-11T18:54:15Z</cp:lastPrinted>
  <dcterms:created xsi:type="dcterms:W3CDTF">2009-02-11T22:16:48Z</dcterms:created>
  <dcterms:modified xsi:type="dcterms:W3CDTF">2024-02-19T22:53:46Z</dcterms:modified>
</cp:coreProperties>
</file>